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0" windowWidth="19035" windowHeight="11460" activeTab="0"/>
  </bookViews>
  <sheets>
    <sheet name="2018" sheetId="1" r:id="rId1"/>
  </sheets>
  <definedNames>
    <definedName name="_xlnm.Print_Area" localSheetId="0">'2018'!$A$1:$P$134</definedName>
  </definedNames>
  <calcPr fullCalcOnLoad="1"/>
</workbook>
</file>

<file path=xl/sharedStrings.xml><?xml version="1.0" encoding="utf-8"?>
<sst xmlns="http://schemas.openxmlformats.org/spreadsheetml/2006/main" count="236" uniqueCount="134">
  <si>
    <t>Наименование показателей</t>
  </si>
  <si>
    <t>Количество месяцев</t>
  </si>
  <si>
    <t>ФОТ в месяц, руб.</t>
  </si>
  <si>
    <t>№ п/п</t>
  </si>
  <si>
    <t>Итого в год, руб.</t>
  </si>
  <si>
    <t>Итогов год, руб.</t>
  </si>
  <si>
    <t>Единица измерения</t>
  </si>
  <si>
    <t>Количество в месяц</t>
  </si>
  <si>
    <t>Количество сотрудников направляемых в командировку в год, чел</t>
  </si>
  <si>
    <t>Количество в год</t>
  </si>
  <si>
    <t>4=2*3</t>
  </si>
  <si>
    <t>Стоимость  в месяц, руб</t>
  </si>
  <si>
    <t>Расчет</t>
  </si>
  <si>
    <t>Стоимость 1 единицы, руб</t>
  </si>
  <si>
    <t>№ п./п</t>
  </si>
  <si>
    <t>Количество, ед</t>
  </si>
  <si>
    <t>Оплата посещения детьми детских учреждений</t>
  </si>
  <si>
    <t>Количество суток пребывания в командировке в год на 1 человека</t>
  </si>
  <si>
    <t>Всего</t>
  </si>
  <si>
    <t>Сумма в месяц / квартал</t>
  </si>
  <si>
    <t>-</t>
  </si>
  <si>
    <t xml:space="preserve">Численность  работников, чел. </t>
  </si>
  <si>
    <t>Расчет страховых взносов, руб.</t>
  </si>
  <si>
    <t>6</t>
  </si>
  <si>
    <t>8</t>
  </si>
  <si>
    <t>Итого по КВР</t>
  </si>
  <si>
    <t>План закупок в ред.05.06</t>
  </si>
  <si>
    <t>Договоры дек.2013</t>
  </si>
  <si>
    <t>Оплата на 09.06</t>
  </si>
  <si>
    <t>Расчеты</t>
  </si>
  <si>
    <t>Отклонение от сметы (требуется + / экономия -)</t>
  </si>
  <si>
    <t xml:space="preserve">80815: Деденева 38150 Афанасьева 25025 Трапезн 10640 Троф 7000 </t>
  </si>
  <si>
    <t>экономия</t>
  </si>
  <si>
    <t>11</t>
  </si>
  <si>
    <t>Услуги по переаттестации ИСПДн</t>
  </si>
  <si>
    <t>Главный бухгалтер</t>
  </si>
  <si>
    <t>Средний расход на 1 день, руб.</t>
  </si>
  <si>
    <t>4=1*2*3</t>
  </si>
  <si>
    <t>Утвержденная штатная численность  работников, чел.</t>
  </si>
  <si>
    <t>в том числе:</t>
  </si>
  <si>
    <t>за счет средств субсидии на ГЗ (КВФО 4)</t>
  </si>
  <si>
    <t>за счет средств от приносящей доход деятельности (КВФО 2)</t>
  </si>
  <si>
    <t>дата составления</t>
  </si>
  <si>
    <t>подпись</t>
  </si>
  <si>
    <t>расшифровка подписи</t>
  </si>
  <si>
    <t>Директор / Начальник</t>
  </si>
  <si>
    <t>Приложение</t>
  </si>
  <si>
    <t xml:space="preserve">Код вида расхода 111 "Фонд оплаты труда учреждений"
</t>
  </si>
  <si>
    <t xml:space="preserve">Код вида расхода 112 "Иные выплаты персоналу учреждений, за исключением фонда оплаты труда"
</t>
  </si>
  <si>
    <t xml:space="preserve">Код вида расхода 119 "Взносы по обязательному социальному страхованию на выплаты по оплате труда работников и иные выплаты работникам учреждений "
</t>
  </si>
  <si>
    <t xml:space="preserve">Код вида расхода 244 "Прочая закупка товаров, работ и услуг "
</t>
  </si>
  <si>
    <t>12</t>
  </si>
  <si>
    <t xml:space="preserve">Код вида расхода 321 "Пособия, компенсации и иные социальные выплаты гражданам, кроме публичных нормативных обязательств "
</t>
  </si>
  <si>
    <t xml:space="preserve">Код вида расхода 831 "Исполнение судебных актов Российской Федерации и мировых соглашений по возмещению причиненного вреда"
</t>
  </si>
  <si>
    <t xml:space="preserve">Код вида расхода 852 "Уплата прочих налогов, сборов"
</t>
  </si>
  <si>
    <t xml:space="preserve">Код вида расхода 853 "Уплата иных платежей"
</t>
  </si>
  <si>
    <t>к Порядку составления и утверждения плана финансово-хозяйственной деятельности государственных автономных учреждений, подведомственных Управлению ветеринарии Тюменской области, утвержденному приказом Управления ветеринарии Тюменской области от 17.12.2018 № 470-ос</t>
  </si>
  <si>
    <t>код по КОСГУ</t>
  </si>
  <si>
    <t>ФОТ в соответствии со штатным расписанием</t>
  </si>
  <si>
    <t>Стимулирующие (премиальные) выплаты</t>
  </si>
  <si>
    <t>Социальные выплаты</t>
  </si>
  <si>
    <t>Материальная помощь к отпуску</t>
  </si>
  <si>
    <t>в размере 2 окладов</t>
  </si>
  <si>
    <t>Расчеты (обоснования) к плану финансово-хозяйственной деятельности на 2019 год ГАУ ТО "Голышмановский межрайонный центр ветеринарии"</t>
  </si>
  <si>
    <t>Страховые взносы с ФОТ</t>
  </si>
  <si>
    <t>Больничный по беременности и родам</t>
  </si>
  <si>
    <t>Пособие до 1,5 лет</t>
  </si>
  <si>
    <t>услуги абонентсткой связи</t>
  </si>
  <si>
    <t>мин</t>
  </si>
  <si>
    <t>интернет</t>
  </si>
  <si>
    <t>шт</t>
  </si>
  <si>
    <t>Отопление (теплоноситель и тепловая энергия)</t>
  </si>
  <si>
    <t>Гкал</t>
  </si>
  <si>
    <t>Потребление электроэнергии</t>
  </si>
  <si>
    <t>КВт./час</t>
  </si>
  <si>
    <t>Оплата водоотведения и водоснабжения</t>
  </si>
  <si>
    <t>м3</t>
  </si>
  <si>
    <t>Оплата канализации</t>
  </si>
  <si>
    <t>газоснабжение</t>
  </si>
  <si>
    <t>тыс.м3</t>
  </si>
  <si>
    <t>Техобслуживание и ремонт тр. ср-в</t>
  </si>
  <si>
    <t>услуг</t>
  </si>
  <si>
    <t>Клининговые услуги</t>
  </si>
  <si>
    <t>ед.</t>
  </si>
  <si>
    <t>Обслуживание,пожарной,охранной сигнализации</t>
  </si>
  <si>
    <t>обслуживание электроустановок</t>
  </si>
  <si>
    <t>заправка картриджей</t>
  </si>
  <si>
    <t>техобслуживание газового оборудования</t>
  </si>
  <si>
    <t>поверка лабораторного оборудования</t>
  </si>
  <si>
    <t>вывоз ТБО</t>
  </si>
  <si>
    <t xml:space="preserve">Огнезащитная обработка </t>
  </si>
  <si>
    <t>Косметический ремонт здания</t>
  </si>
  <si>
    <t xml:space="preserve">1-С бухгалтерия", </t>
  </si>
  <si>
    <t>Оплата за подписку на периодические издания</t>
  </si>
  <si>
    <t>Участие на семинарах и т.д.</t>
  </si>
  <si>
    <t>ОХРАНА ЗДАНИЙ</t>
  </si>
  <si>
    <t>медосмотр предрейсовый</t>
  </si>
  <si>
    <t>обслуживание глонассов</t>
  </si>
  <si>
    <t>аттестация рабочих мест</t>
  </si>
  <si>
    <t>проф. Медосмотр</t>
  </si>
  <si>
    <t>Пособие по б/л за счет работодателя</t>
  </si>
  <si>
    <t>ноутбук</t>
  </si>
  <si>
    <t>шт.</t>
  </si>
  <si>
    <t>компьютер</t>
  </si>
  <si>
    <t>моноблок</t>
  </si>
  <si>
    <t>принтер</t>
  </si>
  <si>
    <t>плита электрическая</t>
  </si>
  <si>
    <t>Гос. пошлины</t>
  </si>
  <si>
    <t>гсм</t>
  </si>
  <si>
    <t>л</t>
  </si>
  <si>
    <t>офисная бумага</t>
  </si>
  <si>
    <t>уп.</t>
  </si>
  <si>
    <t>канцелярия</t>
  </si>
  <si>
    <t>наимен.</t>
  </si>
  <si>
    <t>хоз. Товары</t>
  </si>
  <si>
    <t>Расходы на приобретение молока</t>
  </si>
  <si>
    <t>приобретение бланков строгой отчетности</t>
  </si>
  <si>
    <t>100</t>
  </si>
  <si>
    <t>спецодежда</t>
  </si>
  <si>
    <t>дез.ср-ва,медикаменты</t>
  </si>
  <si>
    <t>л.</t>
  </si>
  <si>
    <t>Страхование автомобилей</t>
  </si>
  <si>
    <t>компл.</t>
  </si>
  <si>
    <t>Повышение квалификации ветеринарных специалистов учреждения</t>
  </si>
  <si>
    <t>за счет средств субсидии на иные цели (КВФО 5)</t>
  </si>
  <si>
    <t>Оплата за информационно-консультационные услуги (обновление сертификатов подписей, управление настройками и т.д.)</t>
  </si>
  <si>
    <t>Оплата за неисключит. права по информационно-консультационным услугам (обслуживание ППО, обновление)</t>
  </si>
  <si>
    <t>Оплата командировочных расходов (суточные, проезд, найм жилых помещений)</t>
  </si>
  <si>
    <t>Оплата  командировочных расходов ( найм жилых помещений)</t>
  </si>
  <si>
    <t>запчапсти</t>
  </si>
  <si>
    <t>масла</t>
  </si>
  <si>
    <t>плата за негативное воздействие на окружающую среду</t>
  </si>
  <si>
    <t>Пени,штрафы</t>
  </si>
  <si>
    <t>Иные расходы(приобретение подарков,почетных грамот)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</si>
</sst>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4" fontId="1" fillId="33" borderId="12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0" fontId="1" fillId="3" borderId="0" xfId="0" applyFont="1" applyFill="1" applyAlignment="1">
      <alignment/>
    </xf>
    <xf numFmtId="0" fontId="1" fillId="3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3" borderId="10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4" fontId="2" fillId="3" borderId="15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81" fontId="1" fillId="0" borderId="12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/>
    </xf>
    <xf numFmtId="4" fontId="2" fillId="3" borderId="1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" fillId="3" borderId="10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2" xfId="0" applyNumberFormat="1" applyFill="1" applyBorder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top" wrapText="1"/>
    </xf>
    <xf numFmtId="0" fontId="9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4" fontId="2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4" fontId="2" fillId="3" borderId="18" xfId="0" applyNumberFormat="1" applyFont="1" applyFill="1" applyBorder="1" applyAlignment="1">
      <alignment horizontal="center" wrapText="1"/>
    </xf>
    <xf numFmtId="0" fontId="0" fillId="3" borderId="1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34"/>
  <sheetViews>
    <sheetView tabSelected="1" view="pageBreakPreview" zoomScaleSheetLayoutView="100" workbookViewId="0" topLeftCell="A65">
      <selection activeCell="F76" sqref="F76"/>
    </sheetView>
  </sheetViews>
  <sheetFormatPr defaultColWidth="11.375" defaultRowHeight="12.75"/>
  <cols>
    <col min="1" max="1" width="7.25390625" style="1" customWidth="1"/>
    <col min="2" max="2" width="25.75390625" style="1" customWidth="1"/>
    <col min="3" max="3" width="10.25390625" style="1" customWidth="1"/>
    <col min="4" max="4" width="24.375" style="1" customWidth="1"/>
    <col min="5" max="5" width="21.00390625" style="1" customWidth="1"/>
    <col min="6" max="6" width="25.375" style="1" customWidth="1"/>
    <col min="7" max="7" width="28.75390625" style="7" customWidth="1"/>
    <col min="8" max="8" width="18.125" style="1" hidden="1" customWidth="1"/>
    <col min="9" max="10" width="13.875" style="1" hidden="1" customWidth="1"/>
    <col min="11" max="11" width="13.875" style="49" hidden="1" customWidth="1"/>
    <col min="12" max="12" width="14.75390625" style="1" hidden="1" customWidth="1"/>
    <col min="13" max="13" width="28.625" style="1" hidden="1" customWidth="1"/>
    <col min="14" max="15" width="29.25390625" style="1" customWidth="1"/>
    <col min="16" max="16" width="30.125" style="1" customWidth="1"/>
    <col min="17" max="16384" width="11.375" style="1" customWidth="1"/>
  </cols>
  <sheetData>
    <row r="1" ht="12">
      <c r="P1" s="96" t="s">
        <v>46</v>
      </c>
    </row>
    <row r="2" spans="14:16" ht="59.25" customHeight="1">
      <c r="N2" s="140" t="s">
        <v>56</v>
      </c>
      <c r="O2" s="140"/>
      <c r="P2" s="141"/>
    </row>
    <row r="3" spans="1:157" ht="15.75">
      <c r="A3" s="155" t="s">
        <v>63</v>
      </c>
      <c r="B3" s="156"/>
      <c r="C3" s="156"/>
      <c r="D3" s="156"/>
      <c r="E3" s="156"/>
      <c r="F3" s="156"/>
      <c r="G3" s="156"/>
      <c r="H3" s="157"/>
      <c r="I3" s="157"/>
      <c r="J3" s="157"/>
      <c r="K3" s="157"/>
      <c r="L3" s="157"/>
      <c r="M3" s="157"/>
      <c r="N3" s="157"/>
      <c r="O3" s="157"/>
      <c r="P3" s="157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</row>
    <row r="4" spans="1:16" ht="12">
      <c r="A4" s="156"/>
      <c r="B4" s="156"/>
      <c r="C4" s="156"/>
      <c r="D4" s="156"/>
      <c r="E4" s="156"/>
      <c r="F4" s="156"/>
      <c r="G4" s="156"/>
      <c r="H4" s="157"/>
      <c r="I4" s="157"/>
      <c r="J4" s="157"/>
      <c r="K4" s="157"/>
      <c r="L4" s="157"/>
      <c r="M4" s="157"/>
      <c r="N4" s="157"/>
      <c r="O4" s="157"/>
      <c r="P4" s="157"/>
    </row>
    <row r="6" spans="1:16" s="95" customFormat="1" ht="15.75">
      <c r="A6" s="124" t="s">
        <v>47</v>
      </c>
      <c r="B6" s="125"/>
      <c r="C6" s="125"/>
      <c r="D6" s="125"/>
      <c r="E6" s="125"/>
      <c r="F6" s="125"/>
      <c r="G6" s="125"/>
      <c r="H6" s="126"/>
      <c r="I6" s="126"/>
      <c r="J6" s="126"/>
      <c r="K6" s="126"/>
      <c r="L6" s="126"/>
      <c r="M6" s="126"/>
      <c r="N6" s="126"/>
      <c r="O6" s="126"/>
      <c r="P6" s="126"/>
    </row>
    <row r="7" spans="1:16" ht="24" customHeight="1">
      <c r="A7" s="110" t="s">
        <v>3</v>
      </c>
      <c r="B7" s="110" t="s">
        <v>0</v>
      </c>
      <c r="C7" s="110" t="s">
        <v>57</v>
      </c>
      <c r="D7" s="115" t="s">
        <v>38</v>
      </c>
      <c r="E7" s="115" t="s">
        <v>2</v>
      </c>
      <c r="F7" s="107" t="s">
        <v>1</v>
      </c>
      <c r="G7" s="115" t="s">
        <v>4</v>
      </c>
      <c r="H7" s="131" t="s">
        <v>26</v>
      </c>
      <c r="I7" s="133" t="s">
        <v>27</v>
      </c>
      <c r="J7" s="146" t="s">
        <v>18</v>
      </c>
      <c r="K7" s="149" t="s">
        <v>30</v>
      </c>
      <c r="L7" s="133" t="s">
        <v>28</v>
      </c>
      <c r="M7" s="129" t="s">
        <v>29</v>
      </c>
      <c r="N7" s="152" t="s">
        <v>39</v>
      </c>
      <c r="O7" s="153"/>
      <c r="P7" s="154"/>
    </row>
    <row r="8" spans="1:16" ht="25.5" customHeight="1">
      <c r="A8" s="117"/>
      <c r="B8" s="117"/>
      <c r="C8" s="111"/>
      <c r="D8" s="115"/>
      <c r="E8" s="115"/>
      <c r="F8" s="107"/>
      <c r="G8" s="115"/>
      <c r="H8" s="132"/>
      <c r="I8" s="134"/>
      <c r="J8" s="147"/>
      <c r="K8" s="150"/>
      <c r="L8" s="134"/>
      <c r="M8" s="130"/>
      <c r="N8" s="74" t="s">
        <v>40</v>
      </c>
      <c r="O8" s="74"/>
      <c r="P8" s="74" t="s">
        <v>41</v>
      </c>
    </row>
    <row r="9" spans="1:16" ht="15" customHeight="1">
      <c r="A9" s="118"/>
      <c r="B9" s="118"/>
      <c r="C9" s="113"/>
      <c r="D9" s="3">
        <v>1</v>
      </c>
      <c r="E9" s="3">
        <v>2</v>
      </c>
      <c r="F9" s="33">
        <v>3</v>
      </c>
      <c r="G9" s="3">
        <v>4</v>
      </c>
      <c r="H9" s="132"/>
      <c r="I9" s="134"/>
      <c r="J9" s="148"/>
      <c r="K9" s="151"/>
      <c r="L9" s="134"/>
      <c r="M9" s="130"/>
      <c r="N9" s="73">
        <v>5</v>
      </c>
      <c r="O9" s="73"/>
      <c r="P9" s="73">
        <v>6</v>
      </c>
    </row>
    <row r="10" spans="1:16" ht="24">
      <c r="A10" s="13">
        <v>1</v>
      </c>
      <c r="B10" s="6" t="s">
        <v>58</v>
      </c>
      <c r="C10" s="8">
        <v>211</v>
      </c>
      <c r="D10" s="8">
        <v>26.5</v>
      </c>
      <c r="E10" s="10">
        <v>357825.33</v>
      </c>
      <c r="F10" s="38">
        <v>12</v>
      </c>
      <c r="G10" s="10">
        <v>4293903.96</v>
      </c>
      <c r="H10" s="75"/>
      <c r="I10" s="35"/>
      <c r="J10" s="35"/>
      <c r="K10" s="76"/>
      <c r="L10" s="35"/>
      <c r="M10" s="77"/>
      <c r="N10" s="35">
        <v>3838658.52</v>
      </c>
      <c r="O10" s="35"/>
      <c r="P10" s="35">
        <v>455245.44</v>
      </c>
    </row>
    <row r="11" spans="1:16" ht="24">
      <c r="A11" s="13">
        <v>2</v>
      </c>
      <c r="B11" s="6" t="s">
        <v>59</v>
      </c>
      <c r="C11" s="8">
        <v>211</v>
      </c>
      <c r="D11" s="8">
        <v>26.5</v>
      </c>
      <c r="E11" s="10">
        <v>619752.34</v>
      </c>
      <c r="F11" s="38">
        <v>12</v>
      </c>
      <c r="G11" s="10">
        <f>N11+P11</f>
        <v>7437028.040000001</v>
      </c>
      <c r="H11" s="75"/>
      <c r="I11" s="35"/>
      <c r="J11" s="35"/>
      <c r="K11" s="76"/>
      <c r="L11" s="35"/>
      <c r="M11" s="77"/>
      <c r="N11" s="35">
        <v>5830289.48</v>
      </c>
      <c r="O11" s="35"/>
      <c r="P11" s="35">
        <v>1606738.56</v>
      </c>
    </row>
    <row r="12" spans="1:16" ht="12">
      <c r="A12" s="22">
        <v>3</v>
      </c>
      <c r="B12" s="6" t="s">
        <v>60</v>
      </c>
      <c r="C12" s="8">
        <v>211</v>
      </c>
      <c r="D12" s="12"/>
      <c r="E12" s="5"/>
      <c r="F12" s="39"/>
      <c r="G12" s="10">
        <f>N12+P12</f>
        <v>20000</v>
      </c>
      <c r="H12" s="75"/>
      <c r="I12" s="35"/>
      <c r="J12" s="35"/>
      <c r="K12" s="76"/>
      <c r="L12" s="35"/>
      <c r="M12" s="77"/>
      <c r="N12" s="35"/>
      <c r="O12" s="35"/>
      <c r="P12" s="35">
        <v>20000</v>
      </c>
    </row>
    <row r="13" spans="1:16" ht="24">
      <c r="A13" s="22">
        <v>4</v>
      </c>
      <c r="B13" s="6" t="s">
        <v>100</v>
      </c>
      <c r="C13" s="8">
        <v>266</v>
      </c>
      <c r="D13" s="12">
        <v>26.5</v>
      </c>
      <c r="E13" s="1">
        <v>400</v>
      </c>
      <c r="F13" s="39">
        <v>12</v>
      </c>
      <c r="G13" s="10">
        <v>127200</v>
      </c>
      <c r="H13" s="75"/>
      <c r="I13" s="35"/>
      <c r="J13" s="35"/>
      <c r="K13" s="76"/>
      <c r="L13" s="35"/>
      <c r="M13" s="77"/>
      <c r="N13" s="35">
        <v>120000</v>
      </c>
      <c r="O13" s="35"/>
      <c r="P13" s="35">
        <v>7200</v>
      </c>
    </row>
    <row r="14" spans="1:16" ht="24">
      <c r="A14" s="13">
        <v>5</v>
      </c>
      <c r="B14" s="6" t="s">
        <v>61</v>
      </c>
      <c r="C14" s="8">
        <v>211</v>
      </c>
      <c r="D14" s="8">
        <v>24.5</v>
      </c>
      <c r="E14" s="8" t="s">
        <v>62</v>
      </c>
      <c r="F14" s="38">
        <v>12</v>
      </c>
      <c r="G14" s="10">
        <v>321868</v>
      </c>
      <c r="H14" s="75"/>
      <c r="I14" s="35"/>
      <c r="J14" s="35"/>
      <c r="K14" s="76"/>
      <c r="L14" s="35"/>
      <c r="M14" s="77"/>
      <c r="N14" s="35">
        <v>311052</v>
      </c>
      <c r="O14" s="35"/>
      <c r="P14" s="35">
        <v>10816</v>
      </c>
    </row>
    <row r="15" spans="1:16" ht="12.75">
      <c r="A15" s="135" t="s">
        <v>25</v>
      </c>
      <c r="B15" s="136"/>
      <c r="C15" s="93"/>
      <c r="D15" s="23"/>
      <c r="E15" s="23"/>
      <c r="F15" s="40"/>
      <c r="G15" s="48">
        <f>G10+G11+G12+G14</f>
        <v>12072800</v>
      </c>
      <c r="H15" s="47"/>
      <c r="I15" s="37"/>
      <c r="J15" s="37"/>
      <c r="K15" s="78"/>
      <c r="L15" s="37"/>
      <c r="M15" s="79"/>
      <c r="N15" s="80">
        <f>SUM(N10:N14)</f>
        <v>10100000</v>
      </c>
      <c r="O15" s="80"/>
      <c r="P15" s="80">
        <f>SUM(P10:P14)</f>
        <v>2100000</v>
      </c>
    </row>
    <row r="16" spans="1:16" s="95" customFormat="1" ht="15.75">
      <c r="A16" s="124" t="s">
        <v>48</v>
      </c>
      <c r="B16" s="125"/>
      <c r="C16" s="125"/>
      <c r="D16" s="125"/>
      <c r="E16" s="125"/>
      <c r="F16" s="125"/>
      <c r="G16" s="125"/>
      <c r="H16" s="126"/>
      <c r="I16" s="126"/>
      <c r="J16" s="126"/>
      <c r="K16" s="126"/>
      <c r="L16" s="126"/>
      <c r="M16" s="126"/>
      <c r="N16" s="126"/>
      <c r="O16" s="126"/>
      <c r="P16" s="126"/>
    </row>
    <row r="17" spans="1:16" ht="22.5" customHeight="1">
      <c r="A17" s="110" t="s">
        <v>3</v>
      </c>
      <c r="B17" s="110" t="s">
        <v>0</v>
      </c>
      <c r="C17" s="110" t="s">
        <v>57</v>
      </c>
      <c r="D17" s="115" t="s">
        <v>8</v>
      </c>
      <c r="E17" s="115" t="s">
        <v>17</v>
      </c>
      <c r="F17" s="107" t="s">
        <v>36</v>
      </c>
      <c r="G17" s="115" t="s">
        <v>5</v>
      </c>
      <c r="H17" s="45"/>
      <c r="I17" s="5"/>
      <c r="J17" s="5"/>
      <c r="K17" s="50"/>
      <c r="L17" s="5"/>
      <c r="M17" s="42"/>
      <c r="N17" s="152" t="s">
        <v>39</v>
      </c>
      <c r="O17" s="153"/>
      <c r="P17" s="154"/>
    </row>
    <row r="18" spans="1:16" ht="40.5" customHeight="1">
      <c r="A18" s="117"/>
      <c r="B18" s="117"/>
      <c r="C18" s="111"/>
      <c r="D18" s="115"/>
      <c r="E18" s="115"/>
      <c r="F18" s="107"/>
      <c r="G18" s="115"/>
      <c r="H18" s="45"/>
      <c r="I18" s="5"/>
      <c r="J18" s="5"/>
      <c r="K18" s="50"/>
      <c r="L18" s="5"/>
      <c r="M18" s="42"/>
      <c r="N18" s="74" t="s">
        <v>40</v>
      </c>
      <c r="O18" s="74"/>
      <c r="P18" s="74" t="s">
        <v>41</v>
      </c>
    </row>
    <row r="19" spans="1:16" ht="12" customHeight="1">
      <c r="A19" s="118"/>
      <c r="B19" s="118"/>
      <c r="C19" s="113"/>
      <c r="D19" s="3">
        <v>1</v>
      </c>
      <c r="E19" s="3">
        <v>2</v>
      </c>
      <c r="F19" s="33">
        <v>3</v>
      </c>
      <c r="G19" s="3" t="s">
        <v>37</v>
      </c>
      <c r="H19" s="45"/>
      <c r="I19" s="5"/>
      <c r="J19" s="5"/>
      <c r="K19" s="50"/>
      <c r="L19" s="5"/>
      <c r="M19" s="42"/>
      <c r="N19" s="73">
        <v>5</v>
      </c>
      <c r="O19" s="73"/>
      <c r="P19" s="73">
        <v>6</v>
      </c>
    </row>
    <row r="20" spans="1:16" ht="24">
      <c r="A20" s="13">
        <v>1</v>
      </c>
      <c r="B20" s="11" t="s">
        <v>115</v>
      </c>
      <c r="C20" s="12">
        <v>214</v>
      </c>
      <c r="D20" s="12" t="s">
        <v>120</v>
      </c>
      <c r="E20" s="12">
        <v>150</v>
      </c>
      <c r="F20" s="31">
        <v>6000</v>
      </c>
      <c r="G20" s="21">
        <v>72000</v>
      </c>
      <c r="H20" s="45"/>
      <c r="I20" s="5"/>
      <c r="J20" s="5"/>
      <c r="K20" s="50"/>
      <c r="L20" s="5"/>
      <c r="M20" s="42"/>
      <c r="N20" s="101">
        <v>36000</v>
      </c>
      <c r="O20" s="101"/>
      <c r="P20" s="101">
        <v>36000</v>
      </c>
    </row>
    <row r="21" spans="1:16" ht="36">
      <c r="A21" s="13">
        <v>2</v>
      </c>
      <c r="B21" s="6" t="s">
        <v>127</v>
      </c>
      <c r="C21" s="8">
        <v>212</v>
      </c>
      <c r="D21" s="8">
        <v>10</v>
      </c>
      <c r="E21" s="8">
        <v>15</v>
      </c>
      <c r="F21" s="32">
        <v>200</v>
      </c>
      <c r="G21" s="10">
        <v>30000</v>
      </c>
      <c r="H21" s="45"/>
      <c r="I21" s="5"/>
      <c r="J21" s="5"/>
      <c r="K21" s="50"/>
      <c r="L21" s="5">
        <v>3776</v>
      </c>
      <c r="M21" s="42"/>
      <c r="N21" s="35"/>
      <c r="O21" s="35"/>
      <c r="P21" s="35">
        <v>30000</v>
      </c>
    </row>
    <row r="22" spans="1:16" ht="27" customHeight="1" hidden="1">
      <c r="A22" s="15">
        <v>2</v>
      </c>
      <c r="B22" s="6" t="s">
        <v>16</v>
      </c>
      <c r="C22" s="6"/>
      <c r="D22" s="8">
        <v>5</v>
      </c>
      <c r="E22" s="8" t="s">
        <v>20</v>
      </c>
      <c r="F22" s="32" t="s">
        <v>20</v>
      </c>
      <c r="G22" s="10">
        <v>0</v>
      </c>
      <c r="H22" s="45"/>
      <c r="I22" s="5"/>
      <c r="J22" s="5"/>
      <c r="K22" s="50"/>
      <c r="L22" s="5">
        <v>18293.88</v>
      </c>
      <c r="M22" s="41" t="s">
        <v>31</v>
      </c>
      <c r="N22" s="35"/>
      <c r="O22" s="35"/>
      <c r="P22" s="35"/>
    </row>
    <row r="23" spans="1:16" ht="12.75">
      <c r="A23" s="135" t="s">
        <v>25</v>
      </c>
      <c r="B23" s="136"/>
      <c r="C23" s="93"/>
      <c r="D23" s="23"/>
      <c r="E23" s="23"/>
      <c r="F23" s="40"/>
      <c r="G23" s="48">
        <v>102000</v>
      </c>
      <c r="H23" s="48">
        <f aca="true" t="shared" si="0" ref="H23:M23">H56+H21</f>
        <v>0</v>
      </c>
      <c r="I23" s="48">
        <f t="shared" si="0"/>
        <v>0</v>
      </c>
      <c r="J23" s="48">
        <f t="shared" si="0"/>
        <v>0</v>
      </c>
      <c r="K23" s="48">
        <f t="shared" si="0"/>
        <v>0</v>
      </c>
      <c r="L23" s="48">
        <f t="shared" si="0"/>
        <v>7552</v>
      </c>
      <c r="M23" s="48">
        <f t="shared" si="0"/>
        <v>0</v>
      </c>
      <c r="N23" s="48">
        <v>36000</v>
      </c>
      <c r="O23" s="48"/>
      <c r="P23" s="48">
        <v>66000</v>
      </c>
    </row>
    <row r="24" spans="1:16" s="95" customFormat="1" ht="30" customHeight="1">
      <c r="A24" s="124" t="s">
        <v>49</v>
      </c>
      <c r="B24" s="125"/>
      <c r="C24" s="125"/>
      <c r="D24" s="125"/>
      <c r="E24" s="125"/>
      <c r="F24" s="125"/>
      <c r="G24" s="125"/>
      <c r="H24" s="126"/>
      <c r="I24" s="126"/>
      <c r="J24" s="126"/>
      <c r="K24" s="126"/>
      <c r="L24" s="126"/>
      <c r="M24" s="126"/>
      <c r="N24" s="126"/>
      <c r="O24" s="126"/>
      <c r="P24" s="126"/>
    </row>
    <row r="25" spans="1:16" s="2" customFormat="1" ht="12.75" customHeight="1">
      <c r="A25" s="110" t="s">
        <v>3</v>
      </c>
      <c r="B25" s="110" t="s">
        <v>0</v>
      </c>
      <c r="C25" s="110" t="s">
        <v>57</v>
      </c>
      <c r="D25" s="110" t="s">
        <v>21</v>
      </c>
      <c r="E25" s="110" t="s">
        <v>22</v>
      </c>
      <c r="F25" s="110" t="s">
        <v>1</v>
      </c>
      <c r="G25" s="110" t="s">
        <v>4</v>
      </c>
      <c r="H25" s="46"/>
      <c r="I25" s="36"/>
      <c r="J25" s="36"/>
      <c r="K25" s="51"/>
      <c r="L25" s="36"/>
      <c r="M25" s="59"/>
      <c r="N25" s="144" t="s">
        <v>39</v>
      </c>
      <c r="O25" s="145"/>
      <c r="P25" s="132"/>
    </row>
    <row r="26" spans="1:16" ht="24">
      <c r="A26" s="117"/>
      <c r="B26" s="117"/>
      <c r="C26" s="111"/>
      <c r="D26" s="117"/>
      <c r="E26" s="117"/>
      <c r="F26" s="117"/>
      <c r="G26" s="117"/>
      <c r="H26" s="45"/>
      <c r="I26" s="5"/>
      <c r="J26" s="5"/>
      <c r="K26" s="50"/>
      <c r="L26" s="5"/>
      <c r="M26" s="42"/>
      <c r="N26" s="74" t="s">
        <v>40</v>
      </c>
      <c r="O26" s="74"/>
      <c r="P26" s="74" t="s">
        <v>41</v>
      </c>
    </row>
    <row r="27" spans="1:16" ht="12" customHeight="1">
      <c r="A27" s="118"/>
      <c r="B27" s="118"/>
      <c r="C27" s="113"/>
      <c r="D27" s="118"/>
      <c r="E27" s="118"/>
      <c r="F27" s="118"/>
      <c r="G27" s="118"/>
      <c r="H27" s="45"/>
      <c r="I27" s="5"/>
      <c r="J27" s="5"/>
      <c r="K27" s="50"/>
      <c r="L27" s="5"/>
      <c r="M27" s="42"/>
      <c r="N27" s="73">
        <v>5</v>
      </c>
      <c r="O27" s="73"/>
      <c r="P27" s="73">
        <v>6</v>
      </c>
    </row>
    <row r="28" spans="1:16" ht="12">
      <c r="A28" s="4">
        <v>1</v>
      </c>
      <c r="B28" s="4">
        <v>2</v>
      </c>
      <c r="C28" s="4"/>
      <c r="D28" s="3">
        <v>4</v>
      </c>
      <c r="E28" s="3">
        <v>5</v>
      </c>
      <c r="F28" s="33">
        <v>6</v>
      </c>
      <c r="G28" s="3">
        <v>7</v>
      </c>
      <c r="H28" s="45"/>
      <c r="I28" s="5"/>
      <c r="J28" s="5"/>
      <c r="K28" s="50"/>
      <c r="L28" s="5"/>
      <c r="M28" s="42"/>
      <c r="N28" s="35"/>
      <c r="O28" s="35"/>
      <c r="P28" s="35"/>
    </row>
    <row r="29" spans="1:16" ht="12">
      <c r="A29" s="13">
        <v>1</v>
      </c>
      <c r="B29" s="6" t="s">
        <v>64</v>
      </c>
      <c r="C29" s="8">
        <v>213</v>
      </c>
      <c r="D29" s="8">
        <v>27</v>
      </c>
      <c r="E29" s="9">
        <v>11008.65</v>
      </c>
      <c r="F29" s="38">
        <v>12</v>
      </c>
      <c r="G29" s="10">
        <v>3566800</v>
      </c>
      <c r="H29" s="45"/>
      <c r="I29" s="5"/>
      <c r="J29" s="5"/>
      <c r="K29" s="50"/>
      <c r="L29" s="5">
        <v>3151500.79</v>
      </c>
      <c r="M29" s="42"/>
      <c r="N29" s="35">
        <v>2932600</v>
      </c>
      <c r="O29" s="35"/>
      <c r="P29" s="35">
        <v>634200</v>
      </c>
    </row>
    <row r="30" spans="1:16" ht="24">
      <c r="A30" s="13">
        <v>2</v>
      </c>
      <c r="B30" s="6" t="s">
        <v>65</v>
      </c>
      <c r="C30" s="8">
        <v>213</v>
      </c>
      <c r="D30" s="8"/>
      <c r="E30" s="9"/>
      <c r="F30" s="38"/>
      <c r="G30" s="10"/>
      <c r="H30" s="45"/>
      <c r="I30" s="5"/>
      <c r="J30" s="5"/>
      <c r="K30" s="50"/>
      <c r="L30" s="5"/>
      <c r="M30" s="42"/>
      <c r="N30" s="35"/>
      <c r="O30" s="35"/>
      <c r="P30" s="35"/>
    </row>
    <row r="31" spans="1:16" ht="12">
      <c r="A31" s="13">
        <v>3</v>
      </c>
      <c r="B31" s="6" t="s">
        <v>66</v>
      </c>
      <c r="C31" s="8">
        <v>213</v>
      </c>
      <c r="D31" s="8">
        <v>1</v>
      </c>
      <c r="E31" s="9">
        <v>9800</v>
      </c>
      <c r="F31" s="38">
        <v>12</v>
      </c>
      <c r="G31" s="10">
        <v>117600</v>
      </c>
      <c r="H31" s="45"/>
      <c r="I31" s="5"/>
      <c r="J31" s="5"/>
      <c r="K31" s="50"/>
      <c r="L31" s="5">
        <v>3356</v>
      </c>
      <c r="M31" s="42"/>
      <c r="N31" s="35">
        <v>117600</v>
      </c>
      <c r="O31" s="35"/>
      <c r="P31" s="35"/>
    </row>
    <row r="32" spans="1:16" ht="12.75">
      <c r="A32" s="135" t="s">
        <v>25</v>
      </c>
      <c r="B32" s="136"/>
      <c r="C32" s="93"/>
      <c r="D32" s="23"/>
      <c r="E32" s="25"/>
      <c r="F32" s="40"/>
      <c r="G32" s="48">
        <f>G29+G31</f>
        <v>3684400</v>
      </c>
      <c r="H32" s="45"/>
      <c r="I32" s="5"/>
      <c r="J32" s="5"/>
      <c r="K32" s="50"/>
      <c r="L32" s="5"/>
      <c r="M32" s="42"/>
      <c r="N32" s="48">
        <f>N29+N31</f>
        <v>3050200</v>
      </c>
      <c r="O32" s="48"/>
      <c r="P32" s="48">
        <f>P29+P31</f>
        <v>634200</v>
      </c>
    </row>
    <row r="33" spans="1:16" s="95" customFormat="1" ht="30" customHeight="1">
      <c r="A33" s="124" t="s">
        <v>50</v>
      </c>
      <c r="B33" s="125"/>
      <c r="C33" s="125"/>
      <c r="D33" s="125"/>
      <c r="E33" s="125"/>
      <c r="F33" s="125"/>
      <c r="G33" s="125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ht="12.75" customHeight="1">
      <c r="A34" s="110" t="s">
        <v>3</v>
      </c>
      <c r="B34" s="110" t="s">
        <v>0</v>
      </c>
      <c r="C34" s="110" t="s">
        <v>57</v>
      </c>
      <c r="D34" s="115" t="s">
        <v>6</v>
      </c>
      <c r="E34" s="115" t="s">
        <v>7</v>
      </c>
      <c r="F34" s="107" t="s">
        <v>11</v>
      </c>
      <c r="G34" s="115" t="s">
        <v>4</v>
      </c>
      <c r="H34" s="45"/>
      <c r="I34" s="5"/>
      <c r="J34" s="5"/>
      <c r="K34" s="50"/>
      <c r="L34" s="5"/>
      <c r="M34" s="42"/>
      <c r="N34" s="144" t="s">
        <v>39</v>
      </c>
      <c r="O34" s="145"/>
      <c r="P34" s="132"/>
    </row>
    <row r="35" spans="1:16" ht="51.75" customHeight="1">
      <c r="A35" s="117"/>
      <c r="B35" s="117"/>
      <c r="C35" s="111"/>
      <c r="D35" s="110"/>
      <c r="E35" s="115"/>
      <c r="F35" s="107"/>
      <c r="G35" s="115"/>
      <c r="H35" s="45"/>
      <c r="I35" s="5"/>
      <c r="J35" s="5"/>
      <c r="K35" s="50"/>
      <c r="L35" s="5"/>
      <c r="M35" s="42"/>
      <c r="N35" s="74" t="s">
        <v>40</v>
      </c>
      <c r="O35" s="74" t="s">
        <v>41</v>
      </c>
      <c r="P35" s="74" t="s">
        <v>124</v>
      </c>
    </row>
    <row r="36" spans="1:16" ht="12">
      <c r="A36" s="22"/>
      <c r="B36" s="11" t="s">
        <v>67</v>
      </c>
      <c r="C36" s="12">
        <v>221</v>
      </c>
      <c r="D36" s="12" t="s">
        <v>68</v>
      </c>
      <c r="E36" s="12">
        <v>1200</v>
      </c>
      <c r="F36" s="31">
        <v>7583</v>
      </c>
      <c r="G36" s="21">
        <v>91000</v>
      </c>
      <c r="H36" s="45">
        <v>123000</v>
      </c>
      <c r="I36" s="5">
        <v>46000</v>
      </c>
      <c r="J36" s="5">
        <f>H36+I36</f>
        <v>169000</v>
      </c>
      <c r="K36" s="50">
        <v>0</v>
      </c>
      <c r="L36" s="5">
        <f>25860.82+5454.01</f>
        <v>31314.83</v>
      </c>
      <c r="M36" s="42"/>
      <c r="N36" s="101">
        <v>66000</v>
      </c>
      <c r="O36" s="101">
        <v>25000</v>
      </c>
      <c r="P36" s="101"/>
    </row>
    <row r="37" spans="1:16" ht="12">
      <c r="A37" s="13"/>
      <c r="B37" s="11" t="s">
        <v>69</v>
      </c>
      <c r="C37" s="12">
        <v>221</v>
      </c>
      <c r="D37" s="12" t="s">
        <v>70</v>
      </c>
      <c r="E37" s="12">
        <v>2</v>
      </c>
      <c r="F37" s="31">
        <v>11167</v>
      </c>
      <c r="G37" s="21">
        <v>134000</v>
      </c>
      <c r="H37" s="45">
        <v>15000</v>
      </c>
      <c r="I37" s="5">
        <v>6000</v>
      </c>
      <c r="J37" s="5">
        <f>I37+H37</f>
        <v>21000</v>
      </c>
      <c r="K37" s="50">
        <v>0</v>
      </c>
      <c r="L37" s="5">
        <v>2201.06</v>
      </c>
      <c r="M37" s="42"/>
      <c r="N37" s="101">
        <v>84000</v>
      </c>
      <c r="O37" s="101">
        <v>50000</v>
      </c>
      <c r="P37" s="101"/>
    </row>
    <row r="38" spans="1:16" ht="12.75" customHeight="1">
      <c r="A38" s="13"/>
      <c r="B38" s="6" t="s">
        <v>71</v>
      </c>
      <c r="C38" s="8">
        <v>223</v>
      </c>
      <c r="D38" s="8" t="s">
        <v>72</v>
      </c>
      <c r="E38" s="12"/>
      <c r="F38" s="60"/>
      <c r="G38" s="10">
        <f>N38+P38</f>
        <v>0</v>
      </c>
      <c r="H38" s="45">
        <v>110474.59</v>
      </c>
      <c r="I38" s="5">
        <v>96744.39</v>
      </c>
      <c r="J38" s="5">
        <f>I38+H38</f>
        <v>207218.97999999998</v>
      </c>
      <c r="K38" s="52">
        <f>J38-G38</f>
        <v>207218.97999999998</v>
      </c>
      <c r="L38" s="5">
        <v>97339.8</v>
      </c>
      <c r="M38" s="42"/>
      <c r="N38" s="102"/>
      <c r="O38" s="102"/>
      <c r="P38" s="102"/>
    </row>
    <row r="39" spans="1:16" ht="24">
      <c r="A39" s="13"/>
      <c r="B39" s="6" t="s">
        <v>73</v>
      </c>
      <c r="C39" s="8">
        <v>223</v>
      </c>
      <c r="D39" s="8" t="s">
        <v>74</v>
      </c>
      <c r="E39" s="12">
        <v>24000</v>
      </c>
      <c r="F39" s="31">
        <v>7000</v>
      </c>
      <c r="G39" s="10">
        <v>168000</v>
      </c>
      <c r="H39" s="45">
        <v>72000</v>
      </c>
      <c r="I39" s="5">
        <v>90000</v>
      </c>
      <c r="J39" s="5">
        <f>H39+I39</f>
        <v>162000</v>
      </c>
      <c r="K39" s="52">
        <f>J39-G39</f>
        <v>-6000</v>
      </c>
      <c r="L39" s="5">
        <v>44275.14</v>
      </c>
      <c r="M39" s="42"/>
      <c r="N39" s="103">
        <v>97600</v>
      </c>
      <c r="O39" s="103">
        <v>70400</v>
      </c>
      <c r="P39" s="103"/>
    </row>
    <row r="40" spans="1:16" ht="24">
      <c r="A40" s="13"/>
      <c r="B40" s="6" t="s">
        <v>75</v>
      </c>
      <c r="C40" s="8">
        <v>223</v>
      </c>
      <c r="D40" s="8" t="s">
        <v>76</v>
      </c>
      <c r="E40" s="12">
        <v>6</v>
      </c>
      <c r="F40" s="31">
        <v>500</v>
      </c>
      <c r="G40" s="10">
        <v>3000</v>
      </c>
      <c r="H40" s="45"/>
      <c r="I40" s="5">
        <v>14077.68</v>
      </c>
      <c r="J40" s="5">
        <f>I40</f>
        <v>14077.68</v>
      </c>
      <c r="K40" s="52">
        <f>G40-J40</f>
        <v>-11077.68</v>
      </c>
      <c r="L40" s="5">
        <v>4256.96</v>
      </c>
      <c r="M40" s="42"/>
      <c r="N40" s="104">
        <v>1800</v>
      </c>
      <c r="O40" s="104">
        <v>1200</v>
      </c>
      <c r="P40" s="104"/>
    </row>
    <row r="41" spans="1:16" ht="12">
      <c r="A41" s="20"/>
      <c r="B41" s="6" t="s">
        <v>77</v>
      </c>
      <c r="C41" s="8">
        <v>223</v>
      </c>
      <c r="D41" s="8" t="s">
        <v>76</v>
      </c>
      <c r="E41" s="12">
        <v>12</v>
      </c>
      <c r="F41" s="31">
        <v>1000</v>
      </c>
      <c r="G41" s="10">
        <v>12000</v>
      </c>
      <c r="H41" s="45"/>
      <c r="I41" s="5">
        <v>49920</v>
      </c>
      <c r="J41" s="5">
        <f>I41</f>
        <v>49920</v>
      </c>
      <c r="K41" s="52">
        <f>J41-G41</f>
        <v>37920</v>
      </c>
      <c r="L41" s="5">
        <v>20800</v>
      </c>
      <c r="M41" s="42"/>
      <c r="N41" s="104">
        <v>4800</v>
      </c>
      <c r="O41" s="104">
        <v>7200</v>
      </c>
      <c r="P41" s="104"/>
    </row>
    <row r="42" spans="1:16" ht="12">
      <c r="A42" s="20"/>
      <c r="B42" s="6" t="s">
        <v>78</v>
      </c>
      <c r="C42" s="97">
        <v>223</v>
      </c>
      <c r="D42" s="8" t="s">
        <v>79</v>
      </c>
      <c r="E42" s="12">
        <v>62</v>
      </c>
      <c r="F42" s="31">
        <v>8339</v>
      </c>
      <c r="G42" s="10">
        <v>517000</v>
      </c>
      <c r="H42" s="45"/>
      <c r="I42" s="5">
        <v>49920</v>
      </c>
      <c r="J42" s="5">
        <f>I42</f>
        <v>49920</v>
      </c>
      <c r="K42" s="52">
        <f>J42-G42</f>
        <v>-467080</v>
      </c>
      <c r="L42" s="5">
        <v>20800</v>
      </c>
      <c r="M42" s="42"/>
      <c r="N42" s="104">
        <v>395800</v>
      </c>
      <c r="O42" s="104">
        <v>121200</v>
      </c>
      <c r="P42" s="104"/>
    </row>
    <row r="43" spans="1:16" ht="24">
      <c r="A43" s="18"/>
      <c r="B43" s="6" t="s">
        <v>80</v>
      </c>
      <c r="C43" s="97">
        <v>225</v>
      </c>
      <c r="D43" s="8" t="s">
        <v>81</v>
      </c>
      <c r="E43" s="12">
        <v>10</v>
      </c>
      <c r="F43" s="31">
        <v>35900</v>
      </c>
      <c r="G43" s="10">
        <v>359009</v>
      </c>
      <c r="H43" s="45">
        <v>110474.59</v>
      </c>
      <c r="I43" s="5">
        <v>96744.39</v>
      </c>
      <c r="J43" s="5">
        <f>I43+H43</f>
        <v>207218.97999999998</v>
      </c>
      <c r="K43" s="52">
        <f>J43-G43</f>
        <v>-151790.02000000002</v>
      </c>
      <c r="L43" s="5">
        <v>97339.8</v>
      </c>
      <c r="M43" s="42"/>
      <c r="N43" s="102">
        <v>214126</v>
      </c>
      <c r="O43" s="102">
        <v>144883</v>
      </c>
      <c r="P43" s="102"/>
    </row>
    <row r="44" spans="1:16" ht="12">
      <c r="A44" s="18"/>
      <c r="B44" s="6" t="s">
        <v>82</v>
      </c>
      <c r="C44" s="97">
        <v>225</v>
      </c>
      <c r="D44" s="8" t="s">
        <v>83</v>
      </c>
      <c r="E44" s="12">
        <v>12</v>
      </c>
      <c r="F44" s="31">
        <v>12000</v>
      </c>
      <c r="G44" s="10">
        <v>108000</v>
      </c>
      <c r="H44" s="45">
        <v>72000</v>
      </c>
      <c r="I44" s="5">
        <v>90000</v>
      </c>
      <c r="J44" s="5">
        <f>H44+I44</f>
        <v>162000</v>
      </c>
      <c r="K44" s="52">
        <f>J44-G44</f>
        <v>54000</v>
      </c>
      <c r="L44" s="5">
        <v>44275.14</v>
      </c>
      <c r="M44" s="42"/>
      <c r="N44" s="103">
        <v>80000</v>
      </c>
      <c r="O44" s="103">
        <v>28000</v>
      </c>
      <c r="P44" s="103"/>
    </row>
    <row r="45" spans="1:16" ht="24">
      <c r="A45" s="18"/>
      <c r="B45" s="6" t="s">
        <v>84</v>
      </c>
      <c r="C45" s="97">
        <v>225</v>
      </c>
      <c r="D45" s="8" t="s">
        <v>83</v>
      </c>
      <c r="E45" s="12">
        <v>12</v>
      </c>
      <c r="F45" s="31">
        <v>8866</v>
      </c>
      <c r="G45" s="10">
        <v>106400</v>
      </c>
      <c r="H45" s="45"/>
      <c r="I45" s="5">
        <v>14077.68</v>
      </c>
      <c r="J45" s="5">
        <f>I45</f>
        <v>14077.68</v>
      </c>
      <c r="K45" s="52">
        <f>G45-J45</f>
        <v>92322.32</v>
      </c>
      <c r="L45" s="5">
        <v>4256.96</v>
      </c>
      <c r="M45" s="42"/>
      <c r="N45" s="104">
        <v>70000</v>
      </c>
      <c r="O45" s="104">
        <v>36400</v>
      </c>
      <c r="P45" s="104"/>
    </row>
    <row r="46" spans="1:16" ht="24">
      <c r="A46" s="18"/>
      <c r="B46" s="6" t="s">
        <v>85</v>
      </c>
      <c r="C46" s="97">
        <v>225</v>
      </c>
      <c r="D46" s="8" t="s">
        <v>81</v>
      </c>
      <c r="E46" s="12">
        <v>12</v>
      </c>
      <c r="F46" s="31">
        <v>5000</v>
      </c>
      <c r="G46" s="10">
        <v>60000</v>
      </c>
      <c r="H46" s="45"/>
      <c r="I46" s="5"/>
      <c r="J46" s="5"/>
      <c r="K46" s="52"/>
      <c r="L46" s="5"/>
      <c r="M46" s="42"/>
      <c r="N46" s="104">
        <v>48000</v>
      </c>
      <c r="O46" s="104">
        <v>12000</v>
      </c>
      <c r="P46" s="104"/>
    </row>
    <row r="47" spans="1:16" ht="24">
      <c r="A47" s="18"/>
      <c r="B47" s="6" t="s">
        <v>87</v>
      </c>
      <c r="C47" s="97">
        <v>225</v>
      </c>
      <c r="D47" s="8" t="s">
        <v>81</v>
      </c>
      <c r="E47" s="12">
        <v>12</v>
      </c>
      <c r="F47" s="31">
        <v>7000</v>
      </c>
      <c r="G47" s="10">
        <v>84000</v>
      </c>
      <c r="H47" s="45"/>
      <c r="I47" s="5"/>
      <c r="J47" s="5"/>
      <c r="K47" s="52"/>
      <c r="L47" s="5"/>
      <c r="M47" s="42"/>
      <c r="N47" s="81">
        <v>84000</v>
      </c>
      <c r="O47" s="81"/>
      <c r="P47" s="81"/>
    </row>
    <row r="48" spans="1:16" ht="24">
      <c r="A48" s="18"/>
      <c r="B48" s="6" t="s">
        <v>88</v>
      </c>
      <c r="C48" s="97">
        <v>225</v>
      </c>
      <c r="D48" s="8" t="s">
        <v>81</v>
      </c>
      <c r="E48" s="12">
        <v>6</v>
      </c>
      <c r="F48" s="31">
        <v>6666</v>
      </c>
      <c r="G48" s="10">
        <v>40000</v>
      </c>
      <c r="H48" s="45"/>
      <c r="I48" s="5"/>
      <c r="J48" s="5"/>
      <c r="K48" s="52"/>
      <c r="L48" s="5"/>
      <c r="M48" s="42"/>
      <c r="N48" s="81">
        <v>40000</v>
      </c>
      <c r="O48" s="81"/>
      <c r="P48" s="81"/>
    </row>
    <row r="49" spans="1:16" ht="12">
      <c r="A49" s="18"/>
      <c r="B49" s="6" t="s">
        <v>86</v>
      </c>
      <c r="C49" s="97">
        <v>225</v>
      </c>
      <c r="D49" s="8" t="s">
        <v>81</v>
      </c>
      <c r="E49" s="12">
        <v>24</v>
      </c>
      <c r="F49" s="31">
        <v>250</v>
      </c>
      <c r="G49" s="10">
        <v>6000</v>
      </c>
      <c r="H49" s="45"/>
      <c r="I49" s="5"/>
      <c r="J49" s="5"/>
      <c r="K49" s="52"/>
      <c r="L49" s="5"/>
      <c r="M49" s="42"/>
      <c r="N49" s="104"/>
      <c r="O49" s="104">
        <v>6000</v>
      </c>
      <c r="P49" s="104"/>
    </row>
    <row r="50" spans="1:16" ht="24" customHeight="1" hidden="1">
      <c r="A50" s="18"/>
      <c r="B50" s="6" t="s">
        <v>87</v>
      </c>
      <c r="C50" s="97">
        <v>225</v>
      </c>
      <c r="D50" s="8" t="s">
        <v>81</v>
      </c>
      <c r="E50" s="12">
        <v>12</v>
      </c>
      <c r="F50" s="31">
        <v>7000</v>
      </c>
      <c r="G50" s="10">
        <v>84000</v>
      </c>
      <c r="H50" s="45"/>
      <c r="I50" s="5"/>
      <c r="J50" s="5"/>
      <c r="K50" s="52"/>
      <c r="L50" s="5"/>
      <c r="M50" s="42"/>
      <c r="N50" s="104">
        <v>84000</v>
      </c>
      <c r="O50" s="104"/>
      <c r="P50" s="104"/>
    </row>
    <row r="51" spans="1:16" ht="12.75" customHeight="1" hidden="1">
      <c r="A51" s="18"/>
      <c r="B51" s="6" t="s">
        <v>88</v>
      </c>
      <c r="C51" s="97">
        <v>225</v>
      </c>
      <c r="D51" s="8" t="s">
        <v>81</v>
      </c>
      <c r="E51" s="12">
        <v>6</v>
      </c>
      <c r="F51" s="31">
        <v>6666</v>
      </c>
      <c r="G51" s="10">
        <v>40000</v>
      </c>
      <c r="H51" s="45"/>
      <c r="I51" s="5"/>
      <c r="J51" s="5"/>
      <c r="K51" s="52"/>
      <c r="L51" s="5"/>
      <c r="M51" s="42"/>
      <c r="N51" s="104">
        <v>40000</v>
      </c>
      <c r="O51" s="104"/>
      <c r="P51" s="104"/>
    </row>
    <row r="52" spans="1:16" ht="12.75">
      <c r="A52" s="20"/>
      <c r="B52" s="84" t="s">
        <v>90</v>
      </c>
      <c r="C52" s="97">
        <v>225</v>
      </c>
      <c r="D52" s="84"/>
      <c r="E52" s="84"/>
      <c r="F52" s="85"/>
      <c r="G52" s="21">
        <f>N52+P52+Q52</f>
        <v>0</v>
      </c>
      <c r="H52" s="45"/>
      <c r="I52" s="5"/>
      <c r="J52" s="5"/>
      <c r="K52" s="50"/>
      <c r="L52" s="5"/>
      <c r="M52" s="42"/>
      <c r="N52" s="105"/>
      <c r="O52" s="105"/>
      <c r="P52" s="105"/>
    </row>
    <row r="53" spans="1:16" ht="12.75">
      <c r="A53" s="20"/>
      <c r="B53" s="84" t="s">
        <v>91</v>
      </c>
      <c r="C53" s="97">
        <v>225</v>
      </c>
      <c r="D53" s="98" t="s">
        <v>81</v>
      </c>
      <c r="E53" s="84">
        <v>3</v>
      </c>
      <c r="F53" s="85">
        <v>116333</v>
      </c>
      <c r="G53" s="21">
        <v>349000</v>
      </c>
      <c r="H53" s="45"/>
      <c r="I53" s="5"/>
      <c r="J53" s="5"/>
      <c r="K53" s="50"/>
      <c r="L53" s="5"/>
      <c r="M53" s="42"/>
      <c r="N53" s="105">
        <v>250000</v>
      </c>
      <c r="O53" s="105">
        <v>99000</v>
      </c>
      <c r="P53" s="105"/>
    </row>
    <row r="54" spans="1:16" ht="12">
      <c r="A54" s="20"/>
      <c r="B54" s="6" t="s">
        <v>89</v>
      </c>
      <c r="C54" s="97">
        <v>225</v>
      </c>
      <c r="D54" s="8" t="s">
        <v>81</v>
      </c>
      <c r="E54" s="12">
        <v>12</v>
      </c>
      <c r="F54" s="31">
        <v>500</v>
      </c>
      <c r="G54" s="10">
        <v>6000</v>
      </c>
      <c r="H54" s="45"/>
      <c r="I54" s="5">
        <v>49920</v>
      </c>
      <c r="J54" s="5">
        <f>I54</f>
        <v>49920</v>
      </c>
      <c r="K54" s="52">
        <f>J54-G54</f>
        <v>43920</v>
      </c>
      <c r="L54" s="5">
        <v>20800</v>
      </c>
      <c r="M54" s="42"/>
      <c r="N54" s="104"/>
      <c r="O54" s="104">
        <v>6000</v>
      </c>
      <c r="P54" s="104"/>
    </row>
    <row r="55" spans="1:16" ht="60">
      <c r="A55" s="20"/>
      <c r="B55" s="19" t="s">
        <v>126</v>
      </c>
      <c r="C55" s="12">
        <v>352</v>
      </c>
      <c r="D55" s="12" t="s">
        <v>92</v>
      </c>
      <c r="E55" s="12">
        <v>12</v>
      </c>
      <c r="F55" s="39">
        <v>14533</v>
      </c>
      <c r="G55" s="21">
        <v>174200</v>
      </c>
      <c r="H55" s="45">
        <v>40000</v>
      </c>
      <c r="I55" s="5">
        <v>30605</v>
      </c>
      <c r="J55" s="5">
        <f>I55+H55</f>
        <v>70605</v>
      </c>
      <c r="K55" s="52">
        <f>J55-G55</f>
        <v>-103595</v>
      </c>
      <c r="L55" s="5">
        <v>13612</v>
      </c>
      <c r="M55" s="42"/>
      <c r="N55" s="105">
        <v>87000</v>
      </c>
      <c r="O55" s="105">
        <v>87200</v>
      </c>
      <c r="P55" s="105"/>
    </row>
    <row r="56" spans="1:16" ht="36">
      <c r="A56" s="13"/>
      <c r="B56" s="6" t="s">
        <v>128</v>
      </c>
      <c r="C56" s="8">
        <v>226</v>
      </c>
      <c r="D56" s="8">
        <v>10</v>
      </c>
      <c r="E56" s="8">
        <v>2</v>
      </c>
      <c r="F56" s="32">
        <v>1000</v>
      </c>
      <c r="G56" s="10">
        <v>10000</v>
      </c>
      <c r="H56" s="45"/>
      <c r="I56" s="5"/>
      <c r="J56" s="5"/>
      <c r="K56" s="50"/>
      <c r="L56" s="5">
        <v>3776</v>
      </c>
      <c r="M56" s="42"/>
      <c r="N56" s="35"/>
      <c r="O56" s="35">
        <v>10000</v>
      </c>
      <c r="P56" s="35"/>
    </row>
    <row r="57" spans="1:16" ht="60">
      <c r="A57" s="20"/>
      <c r="B57" s="19" t="s">
        <v>125</v>
      </c>
      <c r="C57" s="12">
        <v>226</v>
      </c>
      <c r="D57" s="12" t="s">
        <v>81</v>
      </c>
      <c r="E57" s="12">
        <v>8</v>
      </c>
      <c r="F57" s="39">
        <v>20875</v>
      </c>
      <c r="G57" s="21">
        <v>167000</v>
      </c>
      <c r="H57" s="45">
        <v>40000</v>
      </c>
      <c r="I57" s="5">
        <v>30605</v>
      </c>
      <c r="J57" s="5">
        <f>I57+H57</f>
        <v>70605</v>
      </c>
      <c r="K57" s="52">
        <f>J57-G57</f>
        <v>-96395</v>
      </c>
      <c r="L57" s="5">
        <v>13612</v>
      </c>
      <c r="M57" s="42"/>
      <c r="N57" s="105">
        <v>117000</v>
      </c>
      <c r="O57" s="105">
        <v>50000</v>
      </c>
      <c r="P57" s="105"/>
    </row>
    <row r="58" spans="1:16" ht="36">
      <c r="A58" s="20"/>
      <c r="B58" s="19" t="s">
        <v>123</v>
      </c>
      <c r="C58" s="12">
        <v>226</v>
      </c>
      <c r="D58" s="12" t="s">
        <v>81</v>
      </c>
      <c r="E58" s="12">
        <v>1</v>
      </c>
      <c r="F58" s="39">
        <v>21500</v>
      </c>
      <c r="G58" s="21">
        <v>21500</v>
      </c>
      <c r="H58" s="45"/>
      <c r="I58" s="5"/>
      <c r="J58" s="5"/>
      <c r="K58" s="52"/>
      <c r="L58" s="5"/>
      <c r="M58" s="42"/>
      <c r="N58" s="105"/>
      <c r="O58" s="105"/>
      <c r="P58" s="105">
        <v>21500</v>
      </c>
    </row>
    <row r="59" spans="1:16" ht="24">
      <c r="A59" s="20"/>
      <c r="B59" s="87" t="s">
        <v>93</v>
      </c>
      <c r="C59" s="12">
        <v>226</v>
      </c>
      <c r="D59" s="19" t="s">
        <v>102</v>
      </c>
      <c r="E59" s="12">
        <v>2</v>
      </c>
      <c r="F59" s="39">
        <v>6000</v>
      </c>
      <c r="G59" s="21">
        <v>12000</v>
      </c>
      <c r="H59" s="45">
        <f>2978*2</f>
        <v>5956</v>
      </c>
      <c r="I59" s="5"/>
      <c r="J59" s="5"/>
      <c r="K59" s="50">
        <v>0</v>
      </c>
      <c r="L59" s="5">
        <v>0</v>
      </c>
      <c r="M59" s="42"/>
      <c r="N59" s="105"/>
      <c r="O59" s="105">
        <v>12000</v>
      </c>
      <c r="P59" s="105"/>
    </row>
    <row r="60" spans="1:16" ht="12">
      <c r="A60" s="20"/>
      <c r="B60" s="11" t="s">
        <v>94</v>
      </c>
      <c r="C60" s="12">
        <v>226</v>
      </c>
      <c r="D60" s="12" t="s">
        <v>81</v>
      </c>
      <c r="E60" s="12"/>
      <c r="F60" s="39"/>
      <c r="G60" s="21"/>
      <c r="H60" s="55"/>
      <c r="I60" s="5"/>
      <c r="J60" s="5"/>
      <c r="K60" s="52"/>
      <c r="L60" s="5"/>
      <c r="M60" s="42"/>
      <c r="N60" s="105"/>
      <c r="O60" s="105"/>
      <c r="P60" s="105"/>
    </row>
    <row r="61" spans="1:16" ht="12">
      <c r="A61" s="20"/>
      <c r="B61" s="11" t="s">
        <v>121</v>
      </c>
      <c r="C61" s="12">
        <v>227</v>
      </c>
      <c r="D61" s="12" t="s">
        <v>81</v>
      </c>
      <c r="E61" s="12">
        <v>10</v>
      </c>
      <c r="F61" s="31">
        <v>18480</v>
      </c>
      <c r="G61" s="21">
        <v>184800</v>
      </c>
      <c r="H61" s="45">
        <v>11590</v>
      </c>
      <c r="I61" s="5"/>
      <c r="J61" s="5">
        <f>H61</f>
        <v>11590</v>
      </c>
      <c r="K61" s="52">
        <f>J61-G61</f>
        <v>-173210</v>
      </c>
      <c r="L61" s="5">
        <v>0</v>
      </c>
      <c r="M61" s="42"/>
      <c r="N61" s="105">
        <v>120000</v>
      </c>
      <c r="O61" s="105">
        <v>64800</v>
      </c>
      <c r="P61" s="105"/>
    </row>
    <row r="62" spans="1:16" ht="12">
      <c r="A62" s="20"/>
      <c r="B62" s="11" t="s">
        <v>95</v>
      </c>
      <c r="C62" s="12">
        <v>226</v>
      </c>
      <c r="D62" s="12" t="s">
        <v>81</v>
      </c>
      <c r="E62" s="27" t="s">
        <v>51</v>
      </c>
      <c r="F62" s="31">
        <v>15833</v>
      </c>
      <c r="G62" s="21">
        <v>190000</v>
      </c>
      <c r="H62" s="45"/>
      <c r="I62" s="5">
        <v>16035</v>
      </c>
      <c r="J62" s="5">
        <f>I62</f>
        <v>16035</v>
      </c>
      <c r="K62" s="52">
        <f>J62-G62</f>
        <v>-173965</v>
      </c>
      <c r="L62" s="5">
        <v>5685</v>
      </c>
      <c r="M62" s="42"/>
      <c r="N62" s="105">
        <v>190000</v>
      </c>
      <c r="O62" s="105"/>
      <c r="P62" s="105"/>
    </row>
    <row r="63" spans="1:16" ht="12">
      <c r="A63" s="20"/>
      <c r="B63" s="11" t="s">
        <v>96</v>
      </c>
      <c r="C63" s="12">
        <v>226</v>
      </c>
      <c r="D63" s="12" t="s">
        <v>81</v>
      </c>
      <c r="E63" s="27" t="s">
        <v>51</v>
      </c>
      <c r="F63" s="31">
        <v>8500</v>
      </c>
      <c r="G63" s="21">
        <v>102000</v>
      </c>
      <c r="H63" s="45"/>
      <c r="I63" s="5">
        <v>8208</v>
      </c>
      <c r="J63" s="5">
        <f>I63</f>
        <v>8208</v>
      </c>
      <c r="K63" s="50">
        <f>J63-G63</f>
        <v>-93792</v>
      </c>
      <c r="L63" s="5">
        <v>0</v>
      </c>
      <c r="M63" s="42"/>
      <c r="N63" s="105">
        <v>90000</v>
      </c>
      <c r="O63" s="105">
        <v>12000</v>
      </c>
      <c r="P63" s="105"/>
    </row>
    <row r="64" spans="1:16" ht="12">
      <c r="A64" s="20"/>
      <c r="B64" s="11" t="s">
        <v>97</v>
      </c>
      <c r="C64" s="12">
        <v>226</v>
      </c>
      <c r="D64" s="12" t="s">
        <v>81</v>
      </c>
      <c r="E64" s="27" t="s">
        <v>51</v>
      </c>
      <c r="F64" s="31">
        <v>4000</v>
      </c>
      <c r="G64" s="21">
        <v>48000</v>
      </c>
      <c r="H64" s="45"/>
      <c r="I64" s="5"/>
      <c r="J64" s="5"/>
      <c r="K64" s="50"/>
      <c r="L64" s="5"/>
      <c r="M64" s="42"/>
      <c r="N64" s="105">
        <v>48000</v>
      </c>
      <c r="O64" s="105"/>
      <c r="P64" s="105"/>
    </row>
    <row r="65" spans="1:16" ht="12">
      <c r="A65" s="20"/>
      <c r="B65" s="11" t="s">
        <v>98</v>
      </c>
      <c r="C65" s="12">
        <v>226</v>
      </c>
      <c r="D65" s="12" t="s">
        <v>81</v>
      </c>
      <c r="E65" s="27" t="s">
        <v>24</v>
      </c>
      <c r="F65" s="31">
        <v>7750</v>
      </c>
      <c r="G65" s="21">
        <v>62000</v>
      </c>
      <c r="H65" s="45"/>
      <c r="I65" s="5"/>
      <c r="J65" s="5"/>
      <c r="K65" s="50"/>
      <c r="L65" s="5"/>
      <c r="M65" s="42"/>
      <c r="N65" s="105"/>
      <c r="O65" s="105">
        <v>62000</v>
      </c>
      <c r="P65" s="105"/>
    </row>
    <row r="66" spans="1:16" ht="12">
      <c r="A66" s="20"/>
      <c r="B66" s="11" t="s">
        <v>99</v>
      </c>
      <c r="C66" s="12">
        <v>226</v>
      </c>
      <c r="D66" s="12" t="s">
        <v>81</v>
      </c>
      <c r="E66" s="27" t="s">
        <v>23</v>
      </c>
      <c r="F66" s="31">
        <v>20667</v>
      </c>
      <c r="G66" s="21">
        <v>124000</v>
      </c>
      <c r="H66" s="45">
        <v>42024</v>
      </c>
      <c r="I66" s="53">
        <v>42024</v>
      </c>
      <c r="J66" s="53">
        <f>H66+I66</f>
        <v>84048</v>
      </c>
      <c r="K66" s="54">
        <f>J66-G66</f>
        <v>-39952</v>
      </c>
      <c r="L66" s="5">
        <v>35020</v>
      </c>
      <c r="M66" s="42"/>
      <c r="N66" s="105">
        <v>112000</v>
      </c>
      <c r="O66" s="105">
        <v>12000</v>
      </c>
      <c r="P66" s="105"/>
    </row>
    <row r="67" spans="1:16" ht="24">
      <c r="A67" s="20"/>
      <c r="B67" s="11" t="s">
        <v>116</v>
      </c>
      <c r="C67" s="12">
        <v>349</v>
      </c>
      <c r="D67" s="12" t="s">
        <v>70</v>
      </c>
      <c r="E67" s="27" t="s">
        <v>117</v>
      </c>
      <c r="F67" s="31">
        <v>2650</v>
      </c>
      <c r="G67" s="21">
        <v>31800</v>
      </c>
      <c r="H67" s="45"/>
      <c r="I67" s="53"/>
      <c r="J67" s="53"/>
      <c r="K67" s="54"/>
      <c r="L67" s="5"/>
      <c r="M67" s="42"/>
      <c r="N67" s="105"/>
      <c r="O67" s="105">
        <v>31800</v>
      </c>
      <c r="P67" s="105"/>
    </row>
    <row r="68" spans="1:17" ht="12">
      <c r="A68" s="20"/>
      <c r="B68" s="11" t="s">
        <v>101</v>
      </c>
      <c r="C68" s="12">
        <v>310</v>
      </c>
      <c r="D68" s="12" t="s">
        <v>102</v>
      </c>
      <c r="E68" s="12">
        <v>1</v>
      </c>
      <c r="F68" s="44">
        <v>40000</v>
      </c>
      <c r="G68" s="21">
        <v>40000</v>
      </c>
      <c r="H68" s="45">
        <v>49430</v>
      </c>
      <c r="I68" s="5">
        <v>30000</v>
      </c>
      <c r="J68" s="5">
        <f>I68+H68</f>
        <v>79430</v>
      </c>
      <c r="K68" s="52">
        <f>J68-G68</f>
        <v>39430</v>
      </c>
      <c r="L68" s="5"/>
      <c r="M68" s="42"/>
      <c r="N68" s="102"/>
      <c r="O68" s="106">
        <v>40000</v>
      </c>
      <c r="P68" s="106"/>
      <c r="Q68" s="5"/>
    </row>
    <row r="69" spans="1:17" ht="12">
      <c r="A69" s="20"/>
      <c r="B69" s="11" t="s">
        <v>103</v>
      </c>
      <c r="C69" s="12">
        <v>310</v>
      </c>
      <c r="D69" s="12" t="s">
        <v>102</v>
      </c>
      <c r="E69" s="12">
        <v>3</v>
      </c>
      <c r="F69" s="39">
        <v>30000</v>
      </c>
      <c r="G69" s="21">
        <v>90000</v>
      </c>
      <c r="H69" s="45">
        <v>30000</v>
      </c>
      <c r="I69" s="137">
        <v>48000</v>
      </c>
      <c r="J69" s="5"/>
      <c r="K69" s="50">
        <v>0</v>
      </c>
      <c r="L69" s="137">
        <v>48000</v>
      </c>
      <c r="M69" s="42"/>
      <c r="N69" s="103"/>
      <c r="O69" s="106">
        <v>90000</v>
      </c>
      <c r="P69" s="106"/>
      <c r="Q69" s="5"/>
    </row>
    <row r="70" spans="1:17" ht="12">
      <c r="A70" s="20"/>
      <c r="B70" s="11" t="s">
        <v>104</v>
      </c>
      <c r="C70" s="12">
        <v>310</v>
      </c>
      <c r="D70" s="12" t="s">
        <v>102</v>
      </c>
      <c r="E70" s="12">
        <v>2</v>
      </c>
      <c r="F70" s="39">
        <v>42500</v>
      </c>
      <c r="G70" s="21">
        <v>85000</v>
      </c>
      <c r="H70" s="45">
        <v>5000</v>
      </c>
      <c r="I70" s="112"/>
      <c r="J70" s="5"/>
      <c r="K70" s="50">
        <v>0</v>
      </c>
      <c r="L70" s="112"/>
      <c r="M70" s="42"/>
      <c r="N70" s="105"/>
      <c r="O70" s="106">
        <v>85000</v>
      </c>
      <c r="P70" s="106"/>
      <c r="Q70" s="5"/>
    </row>
    <row r="71" spans="1:17" ht="12">
      <c r="A71" s="20"/>
      <c r="B71" s="11" t="s">
        <v>105</v>
      </c>
      <c r="C71" s="12">
        <v>310</v>
      </c>
      <c r="D71" s="12" t="s">
        <v>102</v>
      </c>
      <c r="E71" s="12">
        <v>2</v>
      </c>
      <c r="F71" s="39">
        <v>30000</v>
      </c>
      <c r="G71" s="21">
        <v>60000</v>
      </c>
      <c r="H71" s="45">
        <v>30000</v>
      </c>
      <c r="I71" s="99">
        <v>48000</v>
      </c>
      <c r="J71" s="5"/>
      <c r="K71" s="50">
        <v>0</v>
      </c>
      <c r="L71" s="99">
        <v>48000</v>
      </c>
      <c r="M71" s="42"/>
      <c r="N71" s="103"/>
      <c r="O71" s="106">
        <v>60000</v>
      </c>
      <c r="P71" s="106"/>
      <c r="Q71" s="5"/>
    </row>
    <row r="72" spans="1:17" ht="24">
      <c r="A72" s="20"/>
      <c r="B72" s="6" t="s">
        <v>133</v>
      </c>
      <c r="C72" s="8">
        <v>296</v>
      </c>
      <c r="D72" s="8" t="s">
        <v>102</v>
      </c>
      <c r="E72" s="8">
        <v>25</v>
      </c>
      <c r="F72" s="38">
        <v>2000</v>
      </c>
      <c r="G72" s="10">
        <v>50000</v>
      </c>
      <c r="H72" s="45"/>
      <c r="I72" s="5"/>
      <c r="J72" s="5"/>
      <c r="K72" s="50"/>
      <c r="L72" s="5"/>
      <c r="M72" s="42"/>
      <c r="N72" s="105"/>
      <c r="O72" s="105">
        <v>50000</v>
      </c>
      <c r="P72" s="105"/>
      <c r="Q72" s="5"/>
    </row>
    <row r="73" spans="1:17" ht="12">
      <c r="A73" s="20"/>
      <c r="B73" s="11" t="s">
        <v>106</v>
      </c>
      <c r="C73" s="100">
        <v>310</v>
      </c>
      <c r="D73" s="12" t="s">
        <v>102</v>
      </c>
      <c r="E73" s="12">
        <v>1</v>
      </c>
      <c r="F73" s="44">
        <v>25000</v>
      </c>
      <c r="G73" s="21">
        <v>25000</v>
      </c>
      <c r="H73" s="45">
        <v>5000</v>
      </c>
      <c r="I73" s="5">
        <v>5000</v>
      </c>
      <c r="J73" s="5">
        <f>I73+H73</f>
        <v>10000</v>
      </c>
      <c r="K73" s="52">
        <f>J73-G73</f>
        <v>-15000</v>
      </c>
      <c r="L73" s="5">
        <v>5000</v>
      </c>
      <c r="M73" s="42"/>
      <c r="N73" s="105"/>
      <c r="O73" s="106">
        <v>25000</v>
      </c>
      <c r="P73" s="106"/>
      <c r="Q73" s="5"/>
    </row>
    <row r="74" spans="1:17" ht="12">
      <c r="A74" s="20"/>
      <c r="B74" s="11" t="s">
        <v>108</v>
      </c>
      <c r="C74" s="100">
        <v>343</v>
      </c>
      <c r="D74" s="12" t="s">
        <v>109</v>
      </c>
      <c r="E74" s="12"/>
      <c r="F74" s="44"/>
      <c r="G74" s="21">
        <v>638875</v>
      </c>
      <c r="H74" s="45"/>
      <c r="I74" s="5"/>
      <c r="J74" s="5"/>
      <c r="K74" s="52"/>
      <c r="L74" s="5"/>
      <c r="M74" s="42"/>
      <c r="N74" s="105">
        <v>500000</v>
      </c>
      <c r="O74" s="106">
        <v>138875</v>
      </c>
      <c r="P74" s="106"/>
      <c r="Q74" s="5"/>
    </row>
    <row r="75" spans="1:17" ht="12">
      <c r="A75" s="20"/>
      <c r="B75" s="11" t="s">
        <v>110</v>
      </c>
      <c r="C75" s="100">
        <v>346</v>
      </c>
      <c r="D75" s="12" t="s">
        <v>111</v>
      </c>
      <c r="E75" s="12">
        <v>200</v>
      </c>
      <c r="F75" s="44">
        <v>2037</v>
      </c>
      <c r="G75" s="21">
        <v>50000</v>
      </c>
      <c r="H75" s="45"/>
      <c r="I75" s="5"/>
      <c r="J75" s="5"/>
      <c r="K75" s="52"/>
      <c r="L75" s="5"/>
      <c r="M75" s="42"/>
      <c r="N75" s="105">
        <v>50000</v>
      </c>
      <c r="O75" s="106"/>
      <c r="P75" s="106"/>
      <c r="Q75" s="5"/>
    </row>
    <row r="76" spans="1:17" ht="12">
      <c r="A76" s="20"/>
      <c r="B76" s="11" t="s">
        <v>112</v>
      </c>
      <c r="C76" s="100">
        <v>346</v>
      </c>
      <c r="D76" s="12" t="s">
        <v>113</v>
      </c>
      <c r="E76" s="12">
        <v>29</v>
      </c>
      <c r="F76" s="44">
        <v>324.68</v>
      </c>
      <c r="G76" s="21">
        <v>9415.6</v>
      </c>
      <c r="H76" s="45"/>
      <c r="I76" s="5"/>
      <c r="J76" s="5"/>
      <c r="K76" s="52"/>
      <c r="L76" s="5"/>
      <c r="M76" s="42"/>
      <c r="N76" s="105"/>
      <c r="O76" s="106">
        <v>9415.6</v>
      </c>
      <c r="P76" s="106"/>
      <c r="Q76" s="5"/>
    </row>
    <row r="77" spans="1:17" ht="12">
      <c r="A77" s="20"/>
      <c r="B77" s="11" t="s">
        <v>114</v>
      </c>
      <c r="C77" s="100">
        <v>346</v>
      </c>
      <c r="D77" s="12" t="s">
        <v>113</v>
      </c>
      <c r="E77" s="12">
        <v>32</v>
      </c>
      <c r="F77" s="44">
        <v>363</v>
      </c>
      <c r="G77" s="21">
        <v>11626.4</v>
      </c>
      <c r="H77" s="45"/>
      <c r="I77" s="5"/>
      <c r="J77" s="5"/>
      <c r="K77" s="52"/>
      <c r="L77" s="5"/>
      <c r="M77" s="42"/>
      <c r="N77" s="105"/>
      <c r="O77" s="106">
        <v>11626.4</v>
      </c>
      <c r="P77" s="106"/>
      <c r="Q77" s="5"/>
    </row>
    <row r="78" spans="1:17" ht="12">
      <c r="A78" s="20"/>
      <c r="B78" s="11" t="s">
        <v>129</v>
      </c>
      <c r="C78" s="100">
        <v>346</v>
      </c>
      <c r="D78" s="12" t="s">
        <v>113</v>
      </c>
      <c r="E78" s="12">
        <v>60</v>
      </c>
      <c r="F78" s="44">
        <v>7047.58</v>
      </c>
      <c r="G78" s="21">
        <v>422855</v>
      </c>
      <c r="H78" s="45"/>
      <c r="I78" s="5"/>
      <c r="J78" s="5"/>
      <c r="K78" s="52"/>
      <c r="L78" s="5"/>
      <c r="M78" s="42"/>
      <c r="N78" s="105">
        <v>312855</v>
      </c>
      <c r="O78" s="106">
        <v>110000</v>
      </c>
      <c r="P78" s="106"/>
      <c r="Q78" s="5"/>
    </row>
    <row r="79" spans="1:17" ht="12">
      <c r="A79" s="20"/>
      <c r="B79" s="11" t="s">
        <v>130</v>
      </c>
      <c r="C79" s="100">
        <v>343</v>
      </c>
      <c r="D79" s="12" t="s">
        <v>113</v>
      </c>
      <c r="E79" s="12">
        <v>6</v>
      </c>
      <c r="F79" s="44">
        <v>5357.5</v>
      </c>
      <c r="G79" s="21">
        <v>32145</v>
      </c>
      <c r="H79" s="45"/>
      <c r="I79" s="5"/>
      <c r="J79" s="5"/>
      <c r="K79" s="52"/>
      <c r="L79" s="5"/>
      <c r="M79" s="42"/>
      <c r="N79" s="105">
        <v>32145</v>
      </c>
      <c r="O79" s="106"/>
      <c r="P79" s="106"/>
      <c r="Q79" s="5"/>
    </row>
    <row r="80" spans="1:17" ht="12">
      <c r="A80" s="20"/>
      <c r="B80" s="11" t="s">
        <v>118</v>
      </c>
      <c r="C80" s="100">
        <v>345</v>
      </c>
      <c r="D80" s="12" t="s">
        <v>122</v>
      </c>
      <c r="E80" s="12">
        <v>50</v>
      </c>
      <c r="F80" s="44">
        <v>3000</v>
      </c>
      <c r="G80" s="21">
        <v>150000</v>
      </c>
      <c r="H80" s="45"/>
      <c r="I80" s="5"/>
      <c r="J80" s="5"/>
      <c r="K80" s="52"/>
      <c r="L80" s="5"/>
      <c r="M80" s="42"/>
      <c r="N80" s="105">
        <v>150000</v>
      </c>
      <c r="O80" s="106"/>
      <c r="P80" s="106"/>
      <c r="Q80" s="5"/>
    </row>
    <row r="81" spans="1:17" ht="12">
      <c r="A81" s="20"/>
      <c r="B81" s="11" t="s">
        <v>119</v>
      </c>
      <c r="C81" s="100">
        <v>341</v>
      </c>
      <c r="D81" s="12" t="s">
        <v>113</v>
      </c>
      <c r="E81" s="12">
        <v>40</v>
      </c>
      <c r="F81" s="44">
        <v>7250</v>
      </c>
      <c r="G81" s="21">
        <v>358195.55</v>
      </c>
      <c r="H81" s="45"/>
      <c r="I81" s="5"/>
      <c r="J81" s="5"/>
      <c r="K81" s="52"/>
      <c r="L81" s="5"/>
      <c r="M81" s="42"/>
      <c r="N81" s="105">
        <v>160000</v>
      </c>
      <c r="O81" s="106">
        <v>198195.55</v>
      </c>
      <c r="P81" s="106"/>
      <c r="Q81" s="5"/>
    </row>
    <row r="82" spans="1:16" ht="24" hidden="1">
      <c r="A82" s="20" t="s">
        <v>33</v>
      </c>
      <c r="B82" s="11" t="s">
        <v>34</v>
      </c>
      <c r="C82" s="11"/>
      <c r="D82" s="12"/>
      <c r="E82" s="27"/>
      <c r="F82" s="31"/>
      <c r="G82" s="21">
        <f>N82+P82</f>
        <v>0</v>
      </c>
      <c r="H82" s="45">
        <v>42024</v>
      </c>
      <c r="I82" s="53">
        <v>42024</v>
      </c>
      <c r="J82" s="53">
        <f>H82+I82</f>
        <v>84048</v>
      </c>
      <c r="K82" s="54">
        <f>J82-G82</f>
        <v>84048</v>
      </c>
      <c r="L82" s="5">
        <v>35020</v>
      </c>
      <c r="M82" s="42"/>
      <c r="N82" s="5"/>
      <c r="O82" s="5"/>
      <c r="P82" s="5"/>
    </row>
    <row r="83" spans="1:16" ht="12.75">
      <c r="A83" s="135" t="s">
        <v>25</v>
      </c>
      <c r="B83" s="136"/>
      <c r="C83" s="93"/>
      <c r="D83" s="23"/>
      <c r="E83" s="26"/>
      <c r="F83" s="43"/>
      <c r="G83" s="48">
        <v>5193821.55</v>
      </c>
      <c r="H83" s="48">
        <f aca="true" t="shared" si="1" ref="H83:M83">SUM(H36:H82)</f>
        <v>803973.1799999999</v>
      </c>
      <c r="I83" s="48">
        <f t="shared" si="1"/>
        <v>903905.14</v>
      </c>
      <c r="J83" s="48">
        <f t="shared" si="1"/>
        <v>1540922.32</v>
      </c>
      <c r="K83" s="48">
        <f t="shared" si="1"/>
        <v>-772997.4</v>
      </c>
      <c r="L83" s="48">
        <f t="shared" si="1"/>
        <v>595384.6900000001</v>
      </c>
      <c r="M83" s="48">
        <f t="shared" si="1"/>
        <v>0</v>
      </c>
      <c r="N83" s="48">
        <v>3405126</v>
      </c>
      <c r="O83" s="48">
        <f>SUM(O36:O82)</f>
        <v>1767195.55</v>
      </c>
      <c r="P83" s="48">
        <v>21500</v>
      </c>
    </row>
    <row r="84" spans="1:16" s="95" customFormat="1" ht="30" customHeight="1">
      <c r="A84" s="124" t="s">
        <v>52</v>
      </c>
      <c r="B84" s="125"/>
      <c r="C84" s="125"/>
      <c r="D84" s="125"/>
      <c r="E84" s="125"/>
      <c r="F84" s="125"/>
      <c r="G84" s="125"/>
      <c r="H84" s="126"/>
      <c r="I84" s="126"/>
      <c r="J84" s="126"/>
      <c r="K84" s="126"/>
      <c r="L84" s="126"/>
      <c r="M84" s="126"/>
      <c r="N84" s="126"/>
      <c r="O84" s="126"/>
      <c r="P84" s="126"/>
    </row>
    <row r="85" spans="1:16" ht="12" customHeight="1">
      <c r="A85" s="108" t="s">
        <v>3</v>
      </c>
      <c r="B85" s="108" t="s">
        <v>0</v>
      </c>
      <c r="C85" s="110" t="s">
        <v>57</v>
      </c>
      <c r="D85" s="108" t="s">
        <v>15</v>
      </c>
      <c r="E85" s="114" t="s">
        <v>12</v>
      </c>
      <c r="F85" s="143" t="s">
        <v>19</v>
      </c>
      <c r="G85" s="114" t="s">
        <v>4</v>
      </c>
      <c r="H85" s="45"/>
      <c r="I85" s="5"/>
      <c r="J85" s="5"/>
      <c r="K85" s="50"/>
      <c r="L85" s="5"/>
      <c r="M85" s="42"/>
      <c r="N85" s="144" t="s">
        <v>39</v>
      </c>
      <c r="O85" s="145"/>
      <c r="P85" s="132"/>
    </row>
    <row r="86" spans="1:16" ht="48" customHeight="1">
      <c r="A86" s="139"/>
      <c r="B86" s="119"/>
      <c r="C86" s="111"/>
      <c r="D86" s="109"/>
      <c r="E86" s="114"/>
      <c r="F86" s="143"/>
      <c r="G86" s="114"/>
      <c r="H86" s="45"/>
      <c r="I86" s="5"/>
      <c r="J86" s="5"/>
      <c r="K86" s="50"/>
      <c r="L86" s="5"/>
      <c r="M86" s="42"/>
      <c r="N86" s="74" t="s">
        <v>40</v>
      </c>
      <c r="O86" s="74"/>
      <c r="P86" s="74" t="s">
        <v>41</v>
      </c>
    </row>
    <row r="87" spans="1:16" ht="12" customHeight="1">
      <c r="A87" s="109"/>
      <c r="B87" s="120"/>
      <c r="C87" s="112"/>
      <c r="D87" s="3">
        <v>1</v>
      </c>
      <c r="E87" s="3">
        <v>2</v>
      </c>
      <c r="F87" s="33">
        <v>3</v>
      </c>
      <c r="G87" s="3">
        <v>4</v>
      </c>
      <c r="H87" s="45"/>
      <c r="I87" s="5"/>
      <c r="J87" s="5"/>
      <c r="K87" s="50"/>
      <c r="L87" s="5"/>
      <c r="M87" s="42"/>
      <c r="N87" s="86">
        <v>5</v>
      </c>
      <c r="O87" s="86"/>
      <c r="P87" s="86">
        <v>6</v>
      </c>
    </row>
    <row r="88" spans="1:16" ht="12">
      <c r="A88" s="16">
        <v>1</v>
      </c>
      <c r="B88" s="6"/>
      <c r="C88" s="6"/>
      <c r="D88" s="8"/>
      <c r="E88" s="8"/>
      <c r="F88" s="38"/>
      <c r="G88" s="10">
        <f>N88+P88</f>
        <v>0</v>
      </c>
      <c r="H88" s="45"/>
      <c r="I88" s="5"/>
      <c r="J88" s="5"/>
      <c r="K88" s="50"/>
      <c r="L88" s="5">
        <v>236.25</v>
      </c>
      <c r="M88" s="42"/>
      <c r="N88" s="5"/>
      <c r="O88" s="5"/>
      <c r="P88" s="5"/>
    </row>
    <row r="89" spans="1:16" ht="12">
      <c r="A89" s="17">
        <v>2</v>
      </c>
      <c r="B89" s="6"/>
      <c r="C89" s="6"/>
      <c r="D89" s="8"/>
      <c r="E89" s="8"/>
      <c r="F89" s="38"/>
      <c r="G89" s="10">
        <f>N89+P89</f>
        <v>0</v>
      </c>
      <c r="H89" s="45"/>
      <c r="I89" s="5"/>
      <c r="J89" s="5"/>
      <c r="K89" s="50"/>
      <c r="L89" s="5">
        <v>7.05</v>
      </c>
      <c r="M89" s="42"/>
      <c r="N89" s="5"/>
      <c r="O89" s="5"/>
      <c r="P89" s="5"/>
    </row>
    <row r="90" spans="1:13" ht="12.75" customHeight="1" hidden="1">
      <c r="A90" s="16"/>
      <c r="B90" s="6"/>
      <c r="C90" s="6"/>
      <c r="D90" s="8"/>
      <c r="E90" s="8"/>
      <c r="F90" s="38"/>
      <c r="G90" s="10"/>
      <c r="H90" s="45"/>
      <c r="I90" s="5"/>
      <c r="J90" s="5"/>
      <c r="K90" s="50"/>
      <c r="L90" s="5"/>
      <c r="M90" s="42"/>
    </row>
    <row r="91" spans="1:13" ht="12.75" customHeight="1" hidden="1">
      <c r="A91" s="135" t="s">
        <v>25</v>
      </c>
      <c r="B91" s="136"/>
      <c r="C91" s="93"/>
      <c r="D91" s="23"/>
      <c r="E91" s="23"/>
      <c r="F91" s="40"/>
      <c r="G91" s="48">
        <f>G90</f>
        <v>0</v>
      </c>
      <c r="H91" s="45"/>
      <c r="I91" s="5"/>
      <c r="J91" s="5"/>
      <c r="K91" s="50"/>
      <c r="L91" s="5"/>
      <c r="M91" s="42"/>
    </row>
    <row r="92" spans="1:16" ht="12.75">
      <c r="A92" s="135" t="s">
        <v>25</v>
      </c>
      <c r="B92" s="136"/>
      <c r="C92" s="93"/>
      <c r="D92" s="23"/>
      <c r="E92" s="23"/>
      <c r="F92" s="40"/>
      <c r="G92" s="48">
        <f>G88+G89</f>
        <v>0</v>
      </c>
      <c r="H92" s="48">
        <f aca="true" t="shared" si="2" ref="H92:P92">H88+H89</f>
        <v>0</v>
      </c>
      <c r="I92" s="48">
        <f t="shared" si="2"/>
        <v>0</v>
      </c>
      <c r="J92" s="48">
        <f t="shared" si="2"/>
        <v>0</v>
      </c>
      <c r="K92" s="48">
        <f t="shared" si="2"/>
        <v>0</v>
      </c>
      <c r="L92" s="48">
        <f t="shared" si="2"/>
        <v>243.3</v>
      </c>
      <c r="M92" s="48">
        <f t="shared" si="2"/>
        <v>0</v>
      </c>
      <c r="N92" s="48">
        <f t="shared" si="2"/>
        <v>0</v>
      </c>
      <c r="O92" s="48"/>
      <c r="P92" s="48">
        <f t="shared" si="2"/>
        <v>0</v>
      </c>
    </row>
    <row r="93" spans="1:16" s="95" customFormat="1" ht="30" customHeight="1">
      <c r="A93" s="124" t="s">
        <v>53</v>
      </c>
      <c r="B93" s="125"/>
      <c r="C93" s="125"/>
      <c r="D93" s="125"/>
      <c r="E93" s="125"/>
      <c r="F93" s="125"/>
      <c r="G93" s="125"/>
      <c r="H93" s="126"/>
      <c r="I93" s="126"/>
      <c r="J93" s="126"/>
      <c r="K93" s="126"/>
      <c r="L93" s="126"/>
      <c r="M93" s="126"/>
      <c r="N93" s="126"/>
      <c r="O93" s="126"/>
      <c r="P93" s="126"/>
    </row>
    <row r="94" spans="1:16" ht="12" customHeight="1">
      <c r="A94" s="121" t="s">
        <v>14</v>
      </c>
      <c r="B94" s="121" t="s">
        <v>0</v>
      </c>
      <c r="C94" s="110" t="s">
        <v>57</v>
      </c>
      <c r="D94" s="116" t="s">
        <v>6</v>
      </c>
      <c r="E94" s="116" t="s">
        <v>9</v>
      </c>
      <c r="F94" s="161" t="s">
        <v>13</v>
      </c>
      <c r="G94" s="116" t="s">
        <v>4</v>
      </c>
      <c r="H94" s="45"/>
      <c r="I94" s="5"/>
      <c r="J94" s="5"/>
      <c r="K94" s="50"/>
      <c r="L94" s="5"/>
      <c r="M94" s="42"/>
      <c r="N94" s="144" t="s">
        <v>39</v>
      </c>
      <c r="O94" s="145"/>
      <c r="P94" s="160"/>
    </row>
    <row r="95" spans="1:16" ht="24">
      <c r="A95" s="122"/>
      <c r="B95" s="122"/>
      <c r="C95" s="111"/>
      <c r="D95" s="116"/>
      <c r="E95" s="116"/>
      <c r="F95" s="161"/>
      <c r="G95" s="116"/>
      <c r="H95" s="45"/>
      <c r="I95" s="5"/>
      <c r="J95" s="5"/>
      <c r="K95" s="50"/>
      <c r="L95" s="5"/>
      <c r="M95" s="42"/>
      <c r="N95" s="74" t="s">
        <v>40</v>
      </c>
      <c r="O95" s="74"/>
      <c r="P95" s="74" t="s">
        <v>41</v>
      </c>
    </row>
    <row r="96" spans="1:16" ht="12" customHeight="1">
      <c r="A96" s="123"/>
      <c r="B96" s="123"/>
      <c r="C96" s="113"/>
      <c r="D96" s="88">
        <v>1</v>
      </c>
      <c r="E96" s="88">
        <v>2</v>
      </c>
      <c r="F96" s="89">
        <v>3</v>
      </c>
      <c r="G96" s="88" t="s">
        <v>10</v>
      </c>
      <c r="H96" s="45"/>
      <c r="I96" s="5"/>
      <c r="J96" s="5"/>
      <c r="K96" s="50"/>
      <c r="L96" s="5"/>
      <c r="M96" s="42"/>
      <c r="N96" s="73">
        <v>5</v>
      </c>
      <c r="O96" s="73"/>
      <c r="P96" s="73">
        <v>6</v>
      </c>
    </row>
    <row r="97" spans="1:16" ht="12">
      <c r="A97" s="22">
        <v>1</v>
      </c>
      <c r="B97" s="11"/>
      <c r="C97" s="11"/>
      <c r="D97" s="12"/>
      <c r="E97" s="12"/>
      <c r="F97" s="44"/>
      <c r="G97" s="21">
        <f>N97+P97</f>
        <v>0</v>
      </c>
      <c r="H97" s="45">
        <v>49430</v>
      </c>
      <c r="I97" s="5">
        <v>30000</v>
      </c>
      <c r="J97" s="5">
        <f>I97+H97</f>
        <v>79430</v>
      </c>
      <c r="K97" s="52">
        <f>J97-G97</f>
        <v>79430</v>
      </c>
      <c r="L97" s="5"/>
      <c r="M97" s="42"/>
      <c r="N97" s="82"/>
      <c r="O97" s="82"/>
      <c r="P97" s="82"/>
    </row>
    <row r="98" spans="1:16" ht="12">
      <c r="A98" s="22">
        <v>2</v>
      </c>
      <c r="B98" s="11"/>
      <c r="C98" s="11"/>
      <c r="D98" s="12"/>
      <c r="E98" s="12"/>
      <c r="F98" s="39"/>
      <c r="G98" s="21">
        <f>N98+P98</f>
        <v>0</v>
      </c>
      <c r="H98" s="45">
        <v>30000</v>
      </c>
      <c r="I98" s="137">
        <v>48000</v>
      </c>
      <c r="J98" s="5"/>
      <c r="K98" s="50">
        <v>0</v>
      </c>
      <c r="L98" s="137">
        <v>48000</v>
      </c>
      <c r="M98" s="42"/>
      <c r="N98" s="83"/>
      <c r="O98" s="83"/>
      <c r="P98" s="83"/>
    </row>
    <row r="99" spans="1:16" ht="12" customHeight="1" hidden="1">
      <c r="A99" s="22"/>
      <c r="B99" s="11"/>
      <c r="C99" s="11"/>
      <c r="D99" s="12"/>
      <c r="E99" s="12"/>
      <c r="F99" s="39"/>
      <c r="G99" s="21">
        <f>N99+P99</f>
        <v>0</v>
      </c>
      <c r="H99" s="45"/>
      <c r="I99" s="138"/>
      <c r="J99" s="5"/>
      <c r="K99" s="50"/>
      <c r="L99" s="138"/>
      <c r="M99" s="42"/>
      <c r="N99" s="81"/>
      <c r="O99" s="81"/>
      <c r="P99" s="81"/>
    </row>
    <row r="100" spans="1:16" ht="12">
      <c r="A100" s="22">
        <v>3</v>
      </c>
      <c r="B100" s="11"/>
      <c r="C100" s="11"/>
      <c r="D100" s="12"/>
      <c r="E100" s="12"/>
      <c r="F100" s="39"/>
      <c r="G100" s="21">
        <f>N100+P100</f>
        <v>0</v>
      </c>
      <c r="H100" s="45">
        <v>5000</v>
      </c>
      <c r="I100" s="112"/>
      <c r="J100" s="5"/>
      <c r="K100" s="50">
        <v>0</v>
      </c>
      <c r="L100" s="112"/>
      <c r="M100" s="42"/>
      <c r="N100" s="5"/>
      <c r="O100" s="5"/>
      <c r="P100" s="5"/>
    </row>
    <row r="101" spans="1:16" ht="12.75">
      <c r="A101" s="158" t="s">
        <v>25</v>
      </c>
      <c r="B101" s="159"/>
      <c r="C101" s="94"/>
      <c r="D101" s="23"/>
      <c r="E101" s="24"/>
      <c r="F101" s="23"/>
      <c r="G101" s="48">
        <f>SUM(G97:G100)</f>
        <v>0</v>
      </c>
      <c r="H101" s="48">
        <f aca="true" t="shared" si="3" ref="H101:P101">SUM(H97:H100)</f>
        <v>84430</v>
      </c>
      <c r="I101" s="48">
        <f t="shared" si="3"/>
        <v>78000</v>
      </c>
      <c r="J101" s="48">
        <f t="shared" si="3"/>
        <v>79430</v>
      </c>
      <c r="K101" s="48">
        <f t="shared" si="3"/>
        <v>79430</v>
      </c>
      <c r="L101" s="48">
        <f t="shared" si="3"/>
        <v>48000</v>
      </c>
      <c r="M101" s="48">
        <f t="shared" si="3"/>
        <v>0</v>
      </c>
      <c r="N101" s="48">
        <f t="shared" si="3"/>
        <v>0</v>
      </c>
      <c r="O101" s="48"/>
      <c r="P101" s="48">
        <f t="shared" si="3"/>
        <v>0</v>
      </c>
    </row>
    <row r="102" spans="1:16" s="95" customFormat="1" ht="30" customHeight="1">
      <c r="A102" s="124" t="s">
        <v>54</v>
      </c>
      <c r="B102" s="125"/>
      <c r="C102" s="125"/>
      <c r="D102" s="125"/>
      <c r="E102" s="125"/>
      <c r="F102" s="125"/>
      <c r="G102" s="125"/>
      <c r="H102" s="126"/>
      <c r="I102" s="126"/>
      <c r="J102" s="126"/>
      <c r="K102" s="126"/>
      <c r="L102" s="126"/>
      <c r="M102" s="126"/>
      <c r="N102" s="126"/>
      <c r="O102" s="126"/>
      <c r="P102" s="126"/>
    </row>
    <row r="103" spans="1:16" ht="12" customHeight="1">
      <c r="A103" s="110" t="s">
        <v>14</v>
      </c>
      <c r="B103" s="110" t="s">
        <v>0</v>
      </c>
      <c r="C103" s="110" t="s">
        <v>57</v>
      </c>
      <c r="D103" s="115" t="s">
        <v>6</v>
      </c>
      <c r="E103" s="115" t="s">
        <v>9</v>
      </c>
      <c r="F103" s="107" t="s">
        <v>13</v>
      </c>
      <c r="G103" s="115" t="s">
        <v>4</v>
      </c>
      <c r="H103" s="45"/>
      <c r="I103" s="5"/>
      <c r="J103" s="5"/>
      <c r="K103" s="50"/>
      <c r="L103" s="5"/>
      <c r="M103" s="42"/>
      <c r="N103" s="142" t="s">
        <v>39</v>
      </c>
      <c r="O103" s="142"/>
      <c r="P103" s="134"/>
    </row>
    <row r="104" spans="1:16" ht="24">
      <c r="A104" s="117"/>
      <c r="B104" s="117"/>
      <c r="C104" s="111"/>
      <c r="D104" s="115"/>
      <c r="E104" s="115"/>
      <c r="F104" s="107"/>
      <c r="G104" s="115"/>
      <c r="H104" s="45"/>
      <c r="I104" s="5"/>
      <c r="J104" s="5"/>
      <c r="K104" s="50"/>
      <c r="L104" s="5"/>
      <c r="M104" s="42"/>
      <c r="N104" s="74" t="s">
        <v>40</v>
      </c>
      <c r="O104" s="74"/>
      <c r="P104" s="74" t="s">
        <v>41</v>
      </c>
    </row>
    <row r="105" spans="1:16" ht="12" customHeight="1">
      <c r="A105" s="118"/>
      <c r="B105" s="118"/>
      <c r="C105" s="113"/>
      <c r="D105" s="14">
        <v>1</v>
      </c>
      <c r="E105" s="14">
        <v>2</v>
      </c>
      <c r="F105" s="34">
        <v>3</v>
      </c>
      <c r="G105" s="14" t="s">
        <v>10</v>
      </c>
      <c r="H105" s="45"/>
      <c r="I105" s="5"/>
      <c r="J105" s="5"/>
      <c r="K105" s="50"/>
      <c r="L105" s="5"/>
      <c r="M105" s="42"/>
      <c r="N105" s="73">
        <v>5</v>
      </c>
      <c r="O105" s="73"/>
      <c r="P105" s="73">
        <v>6</v>
      </c>
    </row>
    <row r="106" spans="1:16" ht="12">
      <c r="A106" s="22">
        <v>1</v>
      </c>
      <c r="B106" s="6" t="s">
        <v>107</v>
      </c>
      <c r="C106" s="8">
        <v>291</v>
      </c>
      <c r="D106" s="8">
        <v>8</v>
      </c>
      <c r="E106" s="8"/>
      <c r="F106" s="38">
        <v>1250</v>
      </c>
      <c r="G106" s="10">
        <v>50000</v>
      </c>
      <c r="H106" s="45"/>
      <c r="I106" s="5"/>
      <c r="J106" s="5"/>
      <c r="K106" s="50"/>
      <c r="L106" s="5">
        <v>236.25</v>
      </c>
      <c r="M106" s="42"/>
      <c r="N106" s="5"/>
      <c r="O106" s="5"/>
      <c r="P106" s="5">
        <v>50000</v>
      </c>
    </row>
    <row r="107" spans="1:16" ht="12">
      <c r="A107" s="22">
        <v>2</v>
      </c>
      <c r="B107" s="11"/>
      <c r="C107" s="11"/>
      <c r="D107" s="12"/>
      <c r="E107" s="12"/>
      <c r="F107" s="39"/>
      <c r="G107" s="21">
        <f aca="true" t="shared" si="4" ref="G107:G113">N107+P107</f>
        <v>0</v>
      </c>
      <c r="H107" s="45">
        <v>30000</v>
      </c>
      <c r="I107" s="137">
        <v>48000</v>
      </c>
      <c r="J107" s="5"/>
      <c r="K107" s="50">
        <v>0</v>
      </c>
      <c r="L107" s="137">
        <v>48000</v>
      </c>
      <c r="M107" s="42"/>
      <c r="N107" s="83"/>
      <c r="O107" s="83"/>
      <c r="P107" s="83"/>
    </row>
    <row r="108" spans="1:16" ht="12" customHeight="1" hidden="1">
      <c r="A108" s="22"/>
      <c r="B108" s="11"/>
      <c r="C108" s="11"/>
      <c r="D108" s="12"/>
      <c r="E108" s="12"/>
      <c r="F108" s="39"/>
      <c r="G108" s="21">
        <f t="shared" si="4"/>
        <v>0</v>
      </c>
      <c r="H108" s="45"/>
      <c r="I108" s="138"/>
      <c r="J108" s="5"/>
      <c r="K108" s="50"/>
      <c r="L108" s="138"/>
      <c r="M108" s="42"/>
      <c r="N108" s="81"/>
      <c r="O108" s="81"/>
      <c r="P108" s="81"/>
    </row>
    <row r="109" spans="1:16" ht="12">
      <c r="A109" s="22">
        <v>3</v>
      </c>
      <c r="B109" s="11"/>
      <c r="C109" s="11"/>
      <c r="D109" s="12"/>
      <c r="E109" s="12"/>
      <c r="F109" s="39"/>
      <c r="G109" s="21">
        <f t="shared" si="4"/>
        <v>0</v>
      </c>
      <c r="H109" s="45">
        <v>5000</v>
      </c>
      <c r="I109" s="112"/>
      <c r="J109" s="5"/>
      <c r="K109" s="50">
        <v>0</v>
      </c>
      <c r="L109" s="112"/>
      <c r="M109" s="42"/>
      <c r="N109" s="5"/>
      <c r="O109" s="5"/>
      <c r="P109" s="5"/>
    </row>
    <row r="110" spans="1:16" ht="12">
      <c r="A110" s="22">
        <v>4</v>
      </c>
      <c r="B110" s="11"/>
      <c r="C110" s="11"/>
      <c r="D110" s="12"/>
      <c r="E110" s="12"/>
      <c r="F110" s="44"/>
      <c r="G110" s="21">
        <f t="shared" si="4"/>
        <v>0</v>
      </c>
      <c r="H110" s="45">
        <v>5000</v>
      </c>
      <c r="I110" s="5">
        <v>25000</v>
      </c>
      <c r="J110" s="5">
        <f>I110+H110</f>
        <v>30000</v>
      </c>
      <c r="K110" s="52">
        <f>J110-G110</f>
        <v>30000</v>
      </c>
      <c r="L110" s="5">
        <v>13500</v>
      </c>
      <c r="M110" s="42"/>
      <c r="N110" s="5"/>
      <c r="O110" s="5"/>
      <c r="P110" s="5"/>
    </row>
    <row r="111" spans="1:16" ht="12" customHeight="1" hidden="1">
      <c r="A111" s="22"/>
      <c r="B111" s="11"/>
      <c r="C111" s="11"/>
      <c r="D111" s="12"/>
      <c r="E111" s="12"/>
      <c r="F111" s="44"/>
      <c r="G111" s="21">
        <f t="shared" si="4"/>
        <v>0</v>
      </c>
      <c r="H111" s="45"/>
      <c r="I111" s="5"/>
      <c r="J111" s="5"/>
      <c r="K111" s="50"/>
      <c r="L111" s="5"/>
      <c r="M111" s="42"/>
      <c r="N111" s="5"/>
      <c r="O111" s="5"/>
      <c r="P111" s="5"/>
    </row>
    <row r="112" spans="1:16" ht="12" customHeight="1" hidden="1">
      <c r="A112" s="22"/>
      <c r="B112" s="11"/>
      <c r="C112" s="11"/>
      <c r="D112" s="12"/>
      <c r="E112" s="12"/>
      <c r="F112" s="44"/>
      <c r="G112" s="21">
        <f t="shared" si="4"/>
        <v>0</v>
      </c>
      <c r="H112" s="45"/>
      <c r="I112" s="5"/>
      <c r="J112" s="5"/>
      <c r="K112" s="50"/>
      <c r="L112" s="5"/>
      <c r="M112" s="42"/>
      <c r="N112" s="5"/>
      <c r="O112" s="5"/>
      <c r="P112" s="5"/>
    </row>
    <row r="113" spans="1:16" ht="12">
      <c r="A113" s="22">
        <v>5</v>
      </c>
      <c r="B113" s="11"/>
      <c r="C113" s="11"/>
      <c r="D113" s="12"/>
      <c r="E113" s="12"/>
      <c r="F113" s="44"/>
      <c r="G113" s="21">
        <f t="shared" si="4"/>
        <v>0</v>
      </c>
      <c r="H113" s="45">
        <v>5000</v>
      </c>
      <c r="I113" s="5">
        <v>5000</v>
      </c>
      <c r="J113" s="5">
        <f>I113+H113</f>
        <v>10000</v>
      </c>
      <c r="K113" s="52">
        <f>J113-G113</f>
        <v>10000</v>
      </c>
      <c r="L113" s="5">
        <v>5000</v>
      </c>
      <c r="M113" s="42"/>
      <c r="N113" s="5"/>
      <c r="O113" s="5"/>
      <c r="P113" s="5"/>
    </row>
    <row r="114" spans="1:16" ht="12.75">
      <c r="A114" s="135" t="s">
        <v>25</v>
      </c>
      <c r="B114" s="136"/>
      <c r="C114" s="93"/>
      <c r="D114" s="23"/>
      <c r="E114" s="24"/>
      <c r="F114" s="40"/>
      <c r="G114" s="48">
        <f>SUM(G106:G113)</f>
        <v>50000</v>
      </c>
      <c r="H114" s="48">
        <f aca="true" t="shared" si="5" ref="H114:P114">SUM(H106:H113)</f>
        <v>45000</v>
      </c>
      <c r="I114" s="48">
        <f t="shared" si="5"/>
        <v>78000</v>
      </c>
      <c r="J114" s="48">
        <f t="shared" si="5"/>
        <v>40000</v>
      </c>
      <c r="K114" s="48">
        <f t="shared" si="5"/>
        <v>40000</v>
      </c>
      <c r="L114" s="48">
        <f t="shared" si="5"/>
        <v>66736.25</v>
      </c>
      <c r="M114" s="48">
        <f t="shared" si="5"/>
        <v>0</v>
      </c>
      <c r="N114" s="48">
        <f t="shared" si="5"/>
        <v>0</v>
      </c>
      <c r="O114" s="48"/>
      <c r="P114" s="48">
        <f t="shared" si="5"/>
        <v>50000</v>
      </c>
    </row>
    <row r="115" spans="1:16" s="95" customFormat="1" ht="30" customHeight="1">
      <c r="A115" s="124" t="s">
        <v>55</v>
      </c>
      <c r="B115" s="125"/>
      <c r="C115" s="125"/>
      <c r="D115" s="125"/>
      <c r="E115" s="125"/>
      <c r="F115" s="125"/>
      <c r="G115" s="125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1:16" ht="12" customHeight="1">
      <c r="A116" s="110" t="s">
        <v>14</v>
      </c>
      <c r="B116" s="110" t="s">
        <v>0</v>
      </c>
      <c r="C116" s="110" t="s">
        <v>57</v>
      </c>
      <c r="D116" s="115" t="s">
        <v>6</v>
      </c>
      <c r="E116" s="115" t="s">
        <v>9</v>
      </c>
      <c r="F116" s="107" t="s">
        <v>13</v>
      </c>
      <c r="G116" s="115" t="s">
        <v>4</v>
      </c>
      <c r="H116" s="45"/>
      <c r="I116" s="5"/>
      <c r="J116" s="5"/>
      <c r="K116" s="50"/>
      <c r="L116" s="5"/>
      <c r="M116" s="42"/>
      <c r="N116" s="142" t="s">
        <v>39</v>
      </c>
      <c r="O116" s="142"/>
      <c r="P116" s="134"/>
    </row>
    <row r="117" spans="1:16" ht="24">
      <c r="A117" s="117"/>
      <c r="B117" s="117"/>
      <c r="C117" s="111"/>
      <c r="D117" s="115"/>
      <c r="E117" s="115"/>
      <c r="F117" s="107"/>
      <c r="G117" s="115"/>
      <c r="H117" s="45"/>
      <c r="I117" s="5"/>
      <c r="J117" s="5"/>
      <c r="K117" s="50"/>
      <c r="L117" s="5"/>
      <c r="M117" s="42"/>
      <c r="N117" s="74" t="s">
        <v>40</v>
      </c>
      <c r="O117" s="74"/>
      <c r="P117" s="74" t="s">
        <v>41</v>
      </c>
    </row>
    <row r="118" spans="1:16" ht="12" customHeight="1">
      <c r="A118" s="118"/>
      <c r="B118" s="118"/>
      <c r="C118" s="113"/>
      <c r="D118" s="14">
        <v>1</v>
      </c>
      <c r="E118" s="14">
        <v>2</v>
      </c>
      <c r="F118" s="34">
        <v>3</v>
      </c>
      <c r="G118" s="14" t="s">
        <v>10</v>
      </c>
      <c r="H118" s="45"/>
      <c r="I118" s="5"/>
      <c r="J118" s="5"/>
      <c r="K118" s="50"/>
      <c r="L118" s="5"/>
      <c r="M118" s="42"/>
      <c r="N118" s="73">
        <v>5</v>
      </c>
      <c r="O118" s="73"/>
      <c r="P118" s="73">
        <v>6</v>
      </c>
    </row>
    <row r="119" spans="1:16" ht="36">
      <c r="A119" s="22">
        <v>1</v>
      </c>
      <c r="B119" s="6" t="s">
        <v>131</v>
      </c>
      <c r="C119" s="6">
        <v>291</v>
      </c>
      <c r="D119" s="8">
        <v>2</v>
      </c>
      <c r="E119" s="8"/>
      <c r="F119" s="38"/>
      <c r="G119" s="10">
        <v>20000</v>
      </c>
      <c r="H119" s="45"/>
      <c r="I119" s="5"/>
      <c r="J119" s="5"/>
      <c r="K119" s="50"/>
      <c r="L119" s="5">
        <v>7.05</v>
      </c>
      <c r="M119" s="42"/>
      <c r="N119" s="5"/>
      <c r="O119" s="5"/>
      <c r="P119" s="5">
        <v>120000</v>
      </c>
    </row>
    <row r="120" spans="1:16" ht="12">
      <c r="A120" s="22">
        <v>2</v>
      </c>
      <c r="B120" s="6" t="s">
        <v>132</v>
      </c>
      <c r="C120" s="11">
        <v>292</v>
      </c>
      <c r="D120" s="12">
        <v>2</v>
      </c>
      <c r="E120" s="12"/>
      <c r="F120" s="39"/>
      <c r="G120" s="21">
        <v>100000</v>
      </c>
      <c r="H120" s="45">
        <v>30000</v>
      </c>
      <c r="I120" s="137">
        <v>48000</v>
      </c>
      <c r="J120" s="5"/>
      <c r="K120" s="50">
        <v>0</v>
      </c>
      <c r="L120" s="137">
        <v>48000</v>
      </c>
      <c r="M120" s="42"/>
      <c r="N120" s="83"/>
      <c r="O120" s="83"/>
      <c r="P120" s="83"/>
    </row>
    <row r="121" spans="1:16" ht="12" customHeight="1" hidden="1">
      <c r="A121" s="22"/>
      <c r="B121" s="11"/>
      <c r="C121" s="11"/>
      <c r="D121" s="12"/>
      <c r="E121" s="12"/>
      <c r="F121" s="39"/>
      <c r="G121" s="21">
        <f aca="true" t="shared" si="6" ref="G121:G126">N121+P121</f>
        <v>0</v>
      </c>
      <c r="H121" s="45"/>
      <c r="I121" s="138"/>
      <c r="J121" s="5"/>
      <c r="K121" s="50"/>
      <c r="L121" s="138"/>
      <c r="M121" s="42"/>
      <c r="N121" s="81"/>
      <c r="O121" s="81"/>
      <c r="P121" s="81"/>
    </row>
    <row r="122" spans="1:16" ht="12">
      <c r="A122" s="22">
        <v>3</v>
      </c>
      <c r="B122" s="11"/>
      <c r="C122" s="11"/>
      <c r="D122" s="12"/>
      <c r="E122" s="12"/>
      <c r="F122" s="39"/>
      <c r="G122" s="21">
        <f t="shared" si="6"/>
        <v>0</v>
      </c>
      <c r="H122" s="45">
        <v>5000</v>
      </c>
      <c r="I122" s="112"/>
      <c r="J122" s="5"/>
      <c r="K122" s="50">
        <v>0</v>
      </c>
      <c r="L122" s="112"/>
      <c r="M122" s="42"/>
      <c r="N122" s="5"/>
      <c r="O122" s="5"/>
      <c r="P122" s="5"/>
    </row>
    <row r="123" spans="1:16" ht="12">
      <c r="A123" s="22">
        <v>4</v>
      </c>
      <c r="B123" s="11"/>
      <c r="C123" s="11"/>
      <c r="D123" s="12"/>
      <c r="E123" s="12"/>
      <c r="F123" s="44"/>
      <c r="G123" s="21">
        <f t="shared" si="6"/>
        <v>0</v>
      </c>
      <c r="H123" s="45">
        <v>5000</v>
      </c>
      <c r="I123" s="5">
        <v>25000</v>
      </c>
      <c r="J123" s="5">
        <f>I123+H123</f>
        <v>30000</v>
      </c>
      <c r="K123" s="52">
        <f>J123-G123</f>
        <v>30000</v>
      </c>
      <c r="L123" s="5">
        <v>13500</v>
      </c>
      <c r="M123" s="42"/>
      <c r="N123" s="5"/>
      <c r="O123" s="5"/>
      <c r="P123" s="5"/>
    </row>
    <row r="124" spans="1:16" ht="12" customHeight="1" hidden="1">
      <c r="A124" s="22"/>
      <c r="B124" s="11"/>
      <c r="C124" s="11"/>
      <c r="D124" s="12"/>
      <c r="E124" s="12"/>
      <c r="F124" s="44"/>
      <c r="G124" s="21">
        <f t="shared" si="6"/>
        <v>0</v>
      </c>
      <c r="H124" s="45"/>
      <c r="I124" s="5"/>
      <c r="J124" s="5"/>
      <c r="K124" s="50"/>
      <c r="L124" s="5"/>
      <c r="M124" s="42"/>
      <c r="N124" s="5"/>
      <c r="O124" s="5"/>
      <c r="P124" s="5"/>
    </row>
    <row r="125" spans="1:16" ht="12" customHeight="1" hidden="1">
      <c r="A125" s="22"/>
      <c r="B125" s="11"/>
      <c r="C125" s="11"/>
      <c r="D125" s="12"/>
      <c r="E125" s="12"/>
      <c r="F125" s="44"/>
      <c r="G125" s="21">
        <f t="shared" si="6"/>
        <v>0</v>
      </c>
      <c r="H125" s="45"/>
      <c r="I125" s="5"/>
      <c r="J125" s="5"/>
      <c r="K125" s="50"/>
      <c r="L125" s="5"/>
      <c r="M125" s="42"/>
      <c r="N125" s="5"/>
      <c r="O125" s="5"/>
      <c r="P125" s="5"/>
    </row>
    <row r="126" spans="1:16" ht="12">
      <c r="A126" s="22">
        <v>5</v>
      </c>
      <c r="B126" s="11"/>
      <c r="C126" s="11"/>
      <c r="D126" s="12"/>
      <c r="E126" s="12"/>
      <c r="F126" s="44"/>
      <c r="G126" s="21">
        <f t="shared" si="6"/>
        <v>0</v>
      </c>
      <c r="H126" s="45">
        <v>5000</v>
      </c>
      <c r="I126" s="5">
        <v>5000</v>
      </c>
      <c r="J126" s="5">
        <f>I126+H126</f>
        <v>10000</v>
      </c>
      <c r="K126" s="52">
        <f>J126-G126</f>
        <v>10000</v>
      </c>
      <c r="L126" s="5">
        <v>5000</v>
      </c>
      <c r="M126" s="42"/>
      <c r="N126" s="5"/>
      <c r="O126" s="5"/>
      <c r="P126" s="5"/>
    </row>
    <row r="127" spans="1:16" ht="12.75">
      <c r="A127" s="135" t="s">
        <v>25</v>
      </c>
      <c r="B127" s="136"/>
      <c r="C127" s="93"/>
      <c r="D127" s="23"/>
      <c r="E127" s="24"/>
      <c r="F127" s="40"/>
      <c r="G127" s="48">
        <f>SUM(G119:G126)</f>
        <v>120000</v>
      </c>
      <c r="H127" s="48">
        <f aca="true" t="shared" si="7" ref="H127:P127">SUM(H119:H126)</f>
        <v>45000</v>
      </c>
      <c r="I127" s="48">
        <f t="shared" si="7"/>
        <v>78000</v>
      </c>
      <c r="J127" s="48">
        <f t="shared" si="7"/>
        <v>40000</v>
      </c>
      <c r="K127" s="48">
        <f t="shared" si="7"/>
        <v>40000</v>
      </c>
      <c r="L127" s="48">
        <f t="shared" si="7"/>
        <v>66507.05</v>
      </c>
      <c r="M127" s="48">
        <f t="shared" si="7"/>
        <v>0</v>
      </c>
      <c r="N127" s="48">
        <f t="shared" si="7"/>
        <v>0</v>
      </c>
      <c r="O127" s="48"/>
      <c r="P127" s="48">
        <f t="shared" si="7"/>
        <v>120000</v>
      </c>
    </row>
    <row r="128" spans="1:11" ht="15.75">
      <c r="A128" s="29"/>
      <c r="B128" s="30"/>
      <c r="C128" s="30"/>
      <c r="D128" s="30"/>
      <c r="E128" s="30"/>
      <c r="F128" s="30"/>
      <c r="G128" s="58"/>
      <c r="H128" s="28"/>
      <c r="I128" s="28"/>
      <c r="J128" s="61"/>
      <c r="K128" s="62"/>
    </row>
    <row r="129" spans="1:11" ht="15">
      <c r="A129" s="127" t="s">
        <v>45</v>
      </c>
      <c r="B129" s="128"/>
      <c r="C129" s="92"/>
      <c r="D129" s="30"/>
      <c r="E129" s="90" t="s">
        <v>43</v>
      </c>
      <c r="F129" s="30"/>
      <c r="G129" s="91" t="s">
        <v>44</v>
      </c>
      <c r="H129" s="28"/>
      <c r="I129" s="28"/>
      <c r="J129" s="61"/>
      <c r="K129" s="62"/>
    </row>
    <row r="130" spans="1:11" ht="15.75">
      <c r="A130" s="29"/>
      <c r="B130" s="30"/>
      <c r="C130" s="30"/>
      <c r="D130" s="30"/>
      <c r="E130" s="30"/>
      <c r="F130" s="30"/>
      <c r="G130" s="58"/>
      <c r="H130" s="28"/>
      <c r="I130" s="28"/>
      <c r="J130" s="61"/>
      <c r="K130" s="62"/>
    </row>
    <row r="131" spans="1:11" ht="15">
      <c r="A131" s="63" t="s">
        <v>35</v>
      </c>
      <c r="B131" s="63"/>
      <c r="C131" s="63"/>
      <c r="D131" s="70"/>
      <c r="E131" s="90" t="s">
        <v>43</v>
      </c>
      <c r="F131" s="90"/>
      <c r="G131" s="91" t="s">
        <v>44</v>
      </c>
      <c r="H131" s="28"/>
      <c r="I131" s="28"/>
      <c r="J131" s="61"/>
      <c r="K131" s="62"/>
    </row>
    <row r="132" spans="1:11" ht="15.75" thickBot="1">
      <c r="A132" s="65"/>
      <c r="B132" s="65"/>
      <c r="C132" s="65"/>
      <c r="D132" s="64"/>
      <c r="E132" s="64"/>
      <c r="F132" s="64"/>
      <c r="G132" s="71"/>
      <c r="J132" s="56" t="s">
        <v>32</v>
      </c>
      <c r="K132" s="57" t="e">
        <f>#REF!+K57+K106+#REF!+#REF!+K37</f>
        <v>#REF!</v>
      </c>
    </row>
    <row r="133" spans="1:7" ht="15">
      <c r="A133" s="65"/>
      <c r="B133" s="65"/>
      <c r="C133" s="65"/>
      <c r="D133" s="65"/>
      <c r="E133" s="65"/>
      <c r="F133" s="65"/>
      <c r="G133" s="66"/>
    </row>
    <row r="134" spans="1:7" ht="15">
      <c r="A134" s="67" t="s">
        <v>42</v>
      </c>
      <c r="B134" s="68"/>
      <c r="C134" s="68"/>
      <c r="D134" s="67"/>
      <c r="E134" s="67"/>
      <c r="F134" s="67"/>
      <c r="G134" s="69"/>
    </row>
  </sheetData>
  <sheetProtection/>
  <mergeCells count="98">
    <mergeCell ref="I69:I70"/>
    <mergeCell ref="L69:L70"/>
    <mergeCell ref="B17:B19"/>
    <mergeCell ref="N34:P34"/>
    <mergeCell ref="G25:G27"/>
    <mergeCell ref="N17:P17"/>
    <mergeCell ref="N25:P25"/>
    <mergeCell ref="A32:B32"/>
    <mergeCell ref="A6:P6"/>
    <mergeCell ref="A16:P16"/>
    <mergeCell ref="A24:P24"/>
    <mergeCell ref="A33:P33"/>
    <mergeCell ref="F94:F95"/>
    <mergeCell ref="F25:F27"/>
    <mergeCell ref="E25:E27"/>
    <mergeCell ref="A15:B15"/>
    <mergeCell ref="A17:A19"/>
    <mergeCell ref="D17:D18"/>
    <mergeCell ref="A3:P4"/>
    <mergeCell ref="D25:D27"/>
    <mergeCell ref="A102:P102"/>
    <mergeCell ref="A115:P115"/>
    <mergeCell ref="L98:L100"/>
    <mergeCell ref="A101:B101"/>
    <mergeCell ref="N94:P94"/>
    <mergeCell ref="E17:E18"/>
    <mergeCell ref="E34:E35"/>
    <mergeCell ref="F34:F35"/>
    <mergeCell ref="J7:J9"/>
    <mergeCell ref="K7:K9"/>
    <mergeCell ref="I107:I109"/>
    <mergeCell ref="L107:L109"/>
    <mergeCell ref="G7:G8"/>
    <mergeCell ref="F17:F18"/>
    <mergeCell ref="G17:G18"/>
    <mergeCell ref="G34:G35"/>
    <mergeCell ref="A93:P93"/>
    <mergeCell ref="N7:P7"/>
    <mergeCell ref="N116:P116"/>
    <mergeCell ref="A25:A27"/>
    <mergeCell ref="B25:B27"/>
    <mergeCell ref="A23:B23"/>
    <mergeCell ref="N85:P85"/>
    <mergeCell ref="A7:A9"/>
    <mergeCell ref="B7:B9"/>
    <mergeCell ref="D7:D8"/>
    <mergeCell ref="E7:E8"/>
    <mergeCell ref="F7:F8"/>
    <mergeCell ref="A127:B127"/>
    <mergeCell ref="N2:P2"/>
    <mergeCell ref="N103:P103"/>
    <mergeCell ref="F85:F86"/>
    <mergeCell ref="G85:G86"/>
    <mergeCell ref="A83:B83"/>
    <mergeCell ref="A92:B92"/>
    <mergeCell ref="A34:A35"/>
    <mergeCell ref="B34:B35"/>
    <mergeCell ref="D34:D35"/>
    <mergeCell ref="A85:A87"/>
    <mergeCell ref="G94:G95"/>
    <mergeCell ref="I120:I122"/>
    <mergeCell ref="L120:L122"/>
    <mergeCell ref="G116:G117"/>
    <mergeCell ref="A116:A118"/>
    <mergeCell ref="B116:B118"/>
    <mergeCell ref="D116:D117"/>
    <mergeCell ref="E116:E117"/>
    <mergeCell ref="F116:F117"/>
    <mergeCell ref="E94:E95"/>
    <mergeCell ref="G103:G104"/>
    <mergeCell ref="A129:B129"/>
    <mergeCell ref="M7:M9"/>
    <mergeCell ref="H7:H9"/>
    <mergeCell ref="I7:I9"/>
    <mergeCell ref="L7:L9"/>
    <mergeCell ref="A114:B114"/>
    <mergeCell ref="I98:I100"/>
    <mergeCell ref="A91:B91"/>
    <mergeCell ref="A103:A105"/>
    <mergeCell ref="B85:B87"/>
    <mergeCell ref="B103:B105"/>
    <mergeCell ref="A94:A96"/>
    <mergeCell ref="B94:B96"/>
    <mergeCell ref="C7:C9"/>
    <mergeCell ref="C17:C19"/>
    <mergeCell ref="C25:C27"/>
    <mergeCell ref="C34:C35"/>
    <mergeCell ref="A84:P84"/>
    <mergeCell ref="F103:F104"/>
    <mergeCell ref="D85:D86"/>
    <mergeCell ref="C85:C87"/>
    <mergeCell ref="C94:C96"/>
    <mergeCell ref="C103:C105"/>
    <mergeCell ref="C116:C118"/>
    <mergeCell ref="E85:E86"/>
    <mergeCell ref="E103:E104"/>
    <mergeCell ref="D103:D104"/>
    <mergeCell ref="D94:D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User</cp:lastModifiedBy>
  <cp:lastPrinted>2018-12-24T05:40:59Z</cp:lastPrinted>
  <dcterms:created xsi:type="dcterms:W3CDTF">2009-02-18T06:06:53Z</dcterms:created>
  <dcterms:modified xsi:type="dcterms:W3CDTF">2019-03-26T10:31:22Z</dcterms:modified>
  <cp:category/>
  <cp:version/>
  <cp:contentType/>
  <cp:contentStatus/>
</cp:coreProperties>
</file>