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840" windowWidth="19035" windowHeight="11520" activeTab="0"/>
  </bookViews>
  <sheets>
    <sheet name="2018" sheetId="1" r:id="rId1"/>
  </sheets>
  <definedNames>
    <definedName name="_xlnm.Print_Area" localSheetId="0">'2018'!$A$1:$P$169</definedName>
  </definedNames>
  <calcPr fullCalcOnLoad="1"/>
</workbook>
</file>

<file path=xl/sharedStrings.xml><?xml version="1.0" encoding="utf-8"?>
<sst xmlns="http://schemas.openxmlformats.org/spreadsheetml/2006/main" count="300" uniqueCount="153">
  <si>
    <t>Расчет расходов по подстатье 211 "Заработная плата"</t>
  </si>
  <si>
    <t>Наименование показателей</t>
  </si>
  <si>
    <t>Количество месяцев</t>
  </si>
  <si>
    <t>ФОТ в месяц, руб.</t>
  </si>
  <si>
    <t>Расчет расходов по подстатье 212 "Прочие выплаты"</t>
  </si>
  <si>
    <t>№ п/п</t>
  </si>
  <si>
    <t>Расчет расходов по подстатье 213 "Начисления на выплаты по оплате труда"</t>
  </si>
  <si>
    <t>Итого в год, руб.</t>
  </si>
  <si>
    <t>Итогов год, руб.</t>
  </si>
  <si>
    <t>Расчет расходов по подстатье 221 "Услуги связи"</t>
  </si>
  <si>
    <t>Единица измерения</t>
  </si>
  <si>
    <t>Количество в месяц</t>
  </si>
  <si>
    <t>Расчет расходов по подстатье 222 "Транспортные услуги"</t>
  </si>
  <si>
    <t>Количество сотрудников направляемых в командировку в год, чел</t>
  </si>
  <si>
    <t>Пункт назначения   (указать  город, село и т.д.)</t>
  </si>
  <si>
    <t>Расчет расходов по подстатье 223 "Коммунальные услуги"</t>
  </si>
  <si>
    <t>Потребление электроэнергии</t>
  </si>
  <si>
    <t>КВт./час</t>
  </si>
  <si>
    <t>Количество в год</t>
  </si>
  <si>
    <t>Тариф (согласно договоров), руб</t>
  </si>
  <si>
    <t>4=2*3</t>
  </si>
  <si>
    <t>Стоимость  в месяц, руб</t>
  </si>
  <si>
    <t>Расчет расходов по подстатье 225 "Работы, услуги по содержанию имущества"</t>
  </si>
  <si>
    <t>Стоимость обслуживания 1 ед., руб</t>
  </si>
  <si>
    <t>Количество единиц в год</t>
  </si>
  <si>
    <t>Расчет расходов по подстатье 226 "Прочие работы, услуги "</t>
  </si>
  <si>
    <t>Количество дней (суток) на 1 человека</t>
  </si>
  <si>
    <t>Количество суток в год</t>
  </si>
  <si>
    <t>Оплата за подписку на периодические издания</t>
  </si>
  <si>
    <t>Стоимость 1 услуги , руб</t>
  </si>
  <si>
    <t>Количество услуг в год</t>
  </si>
  <si>
    <t>Расчет расходов по подстатье 290 "Прочие расходы"</t>
  </si>
  <si>
    <t>Расчет</t>
  </si>
  <si>
    <t>Расчет расходов по подстатье 340 "Увеличение стоимости материальных запасов"</t>
  </si>
  <si>
    <t>Стоимость 1 единицы, руб</t>
  </si>
  <si>
    <t>№ п./п</t>
  </si>
  <si>
    <t>Количество, ед</t>
  </si>
  <si>
    <t>Оплата посещения детьми детских учреждений</t>
  </si>
  <si>
    <t>Гкал</t>
  </si>
  <si>
    <t>м3</t>
  </si>
  <si>
    <t>Оплата канализации</t>
  </si>
  <si>
    <t>Стоимость проживания за 1 сутки, руб</t>
  </si>
  <si>
    <t>в размере 2 окладов</t>
  </si>
  <si>
    <t>Количество суток пребывания в командировке в год на 1 человека</t>
  </si>
  <si>
    <t>Всего</t>
  </si>
  <si>
    <t>4=3*12</t>
  </si>
  <si>
    <t>Сумма в месяц / квартал</t>
  </si>
  <si>
    <t>-</t>
  </si>
  <si>
    <t xml:space="preserve">Численность  работников, чел. </t>
  </si>
  <si>
    <t>Расчет страховых взносов, руб.</t>
  </si>
  <si>
    <t>Страховые взносы с ФОТ</t>
  </si>
  <si>
    <t>3</t>
  </si>
  <si>
    <t>4</t>
  </si>
  <si>
    <t>5</t>
  </si>
  <si>
    <t>6</t>
  </si>
  <si>
    <t>7</t>
  </si>
  <si>
    <t>8</t>
  </si>
  <si>
    <t>9</t>
  </si>
  <si>
    <t>2</t>
  </si>
  <si>
    <t>Итого по КВР</t>
  </si>
  <si>
    <t>ФОТ в соответствии со штатным расписанием</t>
  </si>
  <si>
    <t xml:space="preserve">Огнезащитная обработка </t>
  </si>
  <si>
    <t>1</t>
  </si>
  <si>
    <t>План закупок в ред.05.06</t>
  </si>
  <si>
    <t>Договоры дек.2013</t>
  </si>
  <si>
    <t>Оплата на 09.06</t>
  </si>
  <si>
    <t>Расчеты</t>
  </si>
  <si>
    <t>Отклонение от сметы (требуется + / экономия -)</t>
  </si>
  <si>
    <t xml:space="preserve">80815: Деденева 38150 Афанасьева 25025 Трапезн 10640 Троф 7000 </t>
  </si>
  <si>
    <t>требуется</t>
  </si>
  <si>
    <t>экономия</t>
  </si>
  <si>
    <t>20000*4</t>
  </si>
  <si>
    <t>Клининговые услуги</t>
  </si>
  <si>
    <t>11</t>
  </si>
  <si>
    <t>Услуги по переаттестации ИСПДн</t>
  </si>
  <si>
    <t>Участие на семинарах и т.д.</t>
  </si>
  <si>
    <t>Расходы по договорам ГПХ на оказание услуг по проживанию</t>
  </si>
  <si>
    <t>Главный бухгалтер</t>
  </si>
  <si>
    <t>Оплата за информационно-консультационные услуги (обслуживание ППО, обновление)</t>
  </si>
  <si>
    <t>Оплата за информационно-консультационные услуги (обновление сертификатов подписей, управление настройками и т.д.)</t>
  </si>
  <si>
    <t>Оплата водоотведения и водоснабжения</t>
  </si>
  <si>
    <t>Отопление (теплоноситель и тепловая энергия)</t>
  </si>
  <si>
    <t>Расходы по оплате командировочных расходов (суточные, проезд, найм жилых помещений)</t>
  </si>
  <si>
    <t>Средний расход на 1 день, руб.</t>
  </si>
  <si>
    <t>4=1*2*3</t>
  </si>
  <si>
    <t>Утвержденная штатная численность  работников, чел.</t>
  </si>
  <si>
    <t>в том числе:</t>
  </si>
  <si>
    <t>за счет средств субсидии на ГЗ (КВФО 4)</t>
  </si>
  <si>
    <t>за счет средств от приносящей доход деятельности (КВФО 2)</t>
  </si>
  <si>
    <t xml:space="preserve">Код вида расхода КВР </t>
  </si>
  <si>
    <t>Стимулирующие (премиальные) выплаты</t>
  </si>
  <si>
    <t>за счет средств субсидии на иные цели (КВФО 5)</t>
  </si>
  <si>
    <t xml:space="preserve">Единица измерения </t>
  </si>
  <si>
    <t>Расчет расходов по подстатье 310 "Увеличение стоимости основных средств"</t>
  </si>
  <si>
    <t>дата составления</t>
  </si>
  <si>
    <t>подпись</t>
  </si>
  <si>
    <t>Расчет расходов по подстатье 224 "Арендная плата за пользование имуществом"</t>
  </si>
  <si>
    <t>Материальная помощь к отпуску</t>
  </si>
  <si>
    <t>Социальные выплаты</t>
  </si>
  <si>
    <t>Директор / Начальник</t>
  </si>
  <si>
    <t>Приложение</t>
  </si>
  <si>
    <t>к Порядку составления и утверждения плана финансово-хозяйственной деятельности государственных автономных учреждений, подведомственных Управлению ветеринарии Тюменской области, утвержденному приказом Управления ветеринарии Тюменской области от 26.02.2018 №58-ос</t>
  </si>
  <si>
    <t>Больничный по беременности и родам</t>
  </si>
  <si>
    <t>Пособие до 1,5 лет</t>
  </si>
  <si>
    <t>услуги абонентсткой связи</t>
  </si>
  <si>
    <t>мин</t>
  </si>
  <si>
    <t>интернет</t>
  </si>
  <si>
    <t>шт</t>
  </si>
  <si>
    <t>газоснабжение</t>
  </si>
  <si>
    <t>тыс.м3</t>
  </si>
  <si>
    <t>Техобслуживание и ремонт тр. ср-в</t>
  </si>
  <si>
    <t>услуг</t>
  </si>
  <si>
    <t>ед.</t>
  </si>
  <si>
    <t>Обслуживание,пожарной,охранной сигнализации</t>
  </si>
  <si>
    <t>вывоз ТБО</t>
  </si>
  <si>
    <t>обслуживание электроустановок</t>
  </si>
  <si>
    <t>заправка картриджей</t>
  </si>
  <si>
    <t>техобслуживание газового оборудования</t>
  </si>
  <si>
    <t>поверка лабораторного оборудования</t>
  </si>
  <si>
    <t xml:space="preserve">Наименование пграммы (""Консультант", идр.), переоидических изданий и т.д. </t>
  </si>
  <si>
    <t xml:space="preserve">1-С бухгалтерия", </t>
  </si>
  <si>
    <t>ОСАГО</t>
  </si>
  <si>
    <t>ОХРАНА ЗДАНИЙ</t>
  </si>
  <si>
    <t>12</t>
  </si>
  <si>
    <t>медосмотр предрейсовый</t>
  </si>
  <si>
    <t>проф. Медосмотр</t>
  </si>
  <si>
    <t>обслуживание глонассов</t>
  </si>
  <si>
    <t>аттестация рабочих мест</t>
  </si>
  <si>
    <t>ноутбук</t>
  </si>
  <si>
    <t>шт.</t>
  </si>
  <si>
    <t>компьютер</t>
  </si>
  <si>
    <t>л</t>
  </si>
  <si>
    <t>офисная бумага</t>
  </si>
  <si>
    <t>уп.</t>
  </si>
  <si>
    <t>канцелярия</t>
  </si>
  <si>
    <t>хоз. Товары</t>
  </si>
  <si>
    <t>намен.</t>
  </si>
  <si>
    <t>наимен.</t>
  </si>
  <si>
    <t>зап. Части,масла</t>
  </si>
  <si>
    <t>дез.ср-ва,мед-ты,спецодежда</t>
  </si>
  <si>
    <t>С.С.Коноводов</t>
  </si>
  <si>
    <t>Н.В.Мокина</t>
  </si>
  <si>
    <t>Расчеты (обоснования) к плану финансово-хозяйственной деятельности на 2018 год ГАУ ТО "Голышмановский межрайонный центр ветеринарии"</t>
  </si>
  <si>
    <t>Косметический ремонт здания</t>
  </si>
  <si>
    <t>гсм</t>
  </si>
  <si>
    <t>Расходы  на проезд</t>
  </si>
  <si>
    <t>моноблок</t>
  </si>
  <si>
    <t>Иные платежи</t>
  </si>
  <si>
    <t>Пени,штрафы,плата за негативное воздействие на окружающую среду</t>
  </si>
  <si>
    <t>Гос. пошлины</t>
  </si>
  <si>
    <t>принтер</t>
  </si>
  <si>
    <t>плита электрическая</t>
  </si>
  <si>
    <t>8959.40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</si>
</sst>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0.0"/>
    <numFmt numFmtId="181" formatCode="#,##0.000"/>
  </numFmts>
  <fonts count="51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4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1" fillId="0" borderId="13" xfId="0" applyNumberFormat="1" applyFont="1" applyFill="1" applyBorder="1" applyAlignment="1">
      <alignment horizontal="center" wrapText="1"/>
    </xf>
    <xf numFmtId="4" fontId="1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4" fontId="1" fillId="33" borderId="13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wrapText="1"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1" fillId="3" borderId="10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4" fontId="1" fillId="3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3" borderId="10" xfId="0" applyNumberFormat="1" applyFont="1" applyFill="1" applyBorder="1" applyAlignment="1">
      <alignment/>
    </xf>
    <xf numFmtId="0" fontId="1" fillId="34" borderId="14" xfId="0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4" fontId="2" fillId="3" borderId="17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4" fontId="2" fillId="3" borderId="19" xfId="0" applyNumberFormat="1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4" fontId="50" fillId="0" borderId="10" xfId="0" applyNumberFormat="1" applyFont="1" applyBorder="1" applyAlignment="1">
      <alignment horizontal="center" wrapText="1"/>
    </xf>
    <xf numFmtId="0" fontId="2" fillId="0" borderId="13" xfId="0" applyFont="1" applyBorder="1" applyAlignment="1">
      <alignment/>
    </xf>
    <xf numFmtId="181" fontId="1" fillId="0" borderId="13" xfId="0" applyNumberFormat="1" applyFont="1" applyFill="1" applyBorder="1" applyAlignment="1">
      <alignment horizontal="center" wrapText="1"/>
    </xf>
    <xf numFmtId="4" fontId="2" fillId="0" borderId="20" xfId="0" applyNumberFormat="1" applyFont="1" applyBorder="1" applyAlignment="1">
      <alignment/>
    </xf>
    <xf numFmtId="4" fontId="2" fillId="3" borderId="2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1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/>
    </xf>
    <xf numFmtId="4" fontId="1" fillId="3" borderId="10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2" fillId="3" borderId="10" xfId="0" applyNumberFormat="1" applyFont="1" applyFill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4" fontId="0" fillId="0" borderId="13" xfId="0" applyNumberFormat="1" applyFill="1" applyBorder="1" applyAlignment="1">
      <alignment/>
    </xf>
    <xf numFmtId="0" fontId="1" fillId="0" borderId="15" xfId="0" applyFont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0" fontId="1" fillId="0" borderId="11" xfId="0" applyFont="1" applyBorder="1" applyAlignment="1">
      <alignment/>
    </xf>
    <xf numFmtId="0" fontId="1" fillId="3" borderId="11" xfId="0" applyFont="1" applyFill="1" applyBorder="1" applyAlignment="1">
      <alignment/>
    </xf>
    <xf numFmtId="0" fontId="1" fillId="0" borderId="23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14" xfId="0" applyBorder="1" applyAlignment="1">
      <alignment/>
    </xf>
    <xf numFmtId="4" fontId="2" fillId="0" borderId="15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4" fontId="2" fillId="3" borderId="15" xfId="0" applyNumberFormat="1" applyFont="1" applyFill="1" applyBorder="1" applyAlignment="1">
      <alignment horizontal="center" wrapText="1"/>
    </xf>
    <xf numFmtId="0" fontId="0" fillId="3" borderId="24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4" fontId="2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4" fontId="2" fillId="0" borderId="14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169"/>
  <sheetViews>
    <sheetView tabSelected="1" view="pageBreakPreview" zoomScaleSheetLayoutView="100" workbookViewId="0" topLeftCell="A130">
      <selection activeCell="G153" sqref="G153"/>
    </sheetView>
  </sheetViews>
  <sheetFormatPr defaultColWidth="11.375" defaultRowHeight="12.75"/>
  <cols>
    <col min="1" max="1" width="7.25390625" style="1" customWidth="1"/>
    <col min="2" max="2" width="25.75390625" style="1" customWidth="1"/>
    <col min="3" max="3" width="9.625" style="1" customWidth="1"/>
    <col min="4" max="4" width="24.375" style="1" customWidth="1"/>
    <col min="5" max="5" width="21.00390625" style="1" customWidth="1"/>
    <col min="6" max="6" width="25.375" style="1" customWidth="1"/>
    <col min="7" max="7" width="28.75390625" style="9" customWidth="1"/>
    <col min="8" max="8" width="18.125" style="1" hidden="1" customWidth="1"/>
    <col min="9" max="10" width="13.875" style="1" hidden="1" customWidth="1"/>
    <col min="11" max="11" width="13.875" style="58" hidden="1" customWidth="1"/>
    <col min="12" max="12" width="14.75390625" style="1" hidden="1" customWidth="1"/>
    <col min="13" max="13" width="28.625" style="1" hidden="1" customWidth="1"/>
    <col min="14" max="14" width="29.25390625" style="1" customWidth="1"/>
    <col min="15" max="15" width="30.125" style="1" customWidth="1"/>
    <col min="16" max="16" width="24.875" style="1" customWidth="1"/>
    <col min="17" max="16384" width="11.375" style="1" customWidth="1"/>
  </cols>
  <sheetData>
    <row r="1" ht="12">
      <c r="O1" s="1" t="s">
        <v>100</v>
      </c>
    </row>
    <row r="2" spans="15:16" ht="59.25" customHeight="1">
      <c r="O2" s="127" t="s">
        <v>101</v>
      </c>
      <c r="P2" s="128"/>
    </row>
    <row r="3" spans="1:157" ht="15.75">
      <c r="A3" s="132" t="s">
        <v>142</v>
      </c>
      <c r="B3" s="133"/>
      <c r="C3" s="133"/>
      <c r="D3" s="133"/>
      <c r="E3" s="133"/>
      <c r="F3" s="133"/>
      <c r="G3" s="133"/>
      <c r="H3" s="128"/>
      <c r="I3" s="128"/>
      <c r="J3" s="128"/>
      <c r="K3" s="128"/>
      <c r="L3" s="128"/>
      <c r="M3" s="128"/>
      <c r="N3" s="128"/>
      <c r="O3" s="128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</row>
    <row r="4" spans="1:15" ht="51" customHeight="1">
      <c r="A4" s="133"/>
      <c r="B4" s="133"/>
      <c r="C4" s="133"/>
      <c r="D4" s="133"/>
      <c r="E4" s="133"/>
      <c r="F4" s="133"/>
      <c r="G4" s="133"/>
      <c r="H4" s="128"/>
      <c r="I4" s="128"/>
      <c r="J4" s="128"/>
      <c r="K4" s="128"/>
      <c r="L4" s="128"/>
      <c r="M4" s="128"/>
      <c r="N4" s="128"/>
      <c r="O4" s="128"/>
    </row>
    <row r="6" spans="1:11" s="2" customFormat="1" ht="12">
      <c r="A6" s="125" t="s">
        <v>0</v>
      </c>
      <c r="B6" s="125"/>
      <c r="C6" s="125"/>
      <c r="D6" s="125"/>
      <c r="E6" s="125"/>
      <c r="F6" s="125"/>
      <c r="G6" s="125"/>
      <c r="K6" s="59"/>
    </row>
    <row r="7" spans="1:15" ht="24" customHeight="1">
      <c r="A7" s="129" t="s">
        <v>5</v>
      </c>
      <c r="B7" s="129" t="s">
        <v>1</v>
      </c>
      <c r="C7" s="129" t="s">
        <v>89</v>
      </c>
      <c r="D7" s="126" t="s">
        <v>85</v>
      </c>
      <c r="E7" s="126" t="s">
        <v>3</v>
      </c>
      <c r="F7" s="153" t="s">
        <v>2</v>
      </c>
      <c r="G7" s="126" t="s">
        <v>7</v>
      </c>
      <c r="H7" s="177" t="s">
        <v>63</v>
      </c>
      <c r="I7" s="178" t="s">
        <v>64</v>
      </c>
      <c r="J7" s="147" t="s">
        <v>44</v>
      </c>
      <c r="K7" s="150" t="s">
        <v>67</v>
      </c>
      <c r="L7" s="178" t="s">
        <v>65</v>
      </c>
      <c r="M7" s="175" t="s">
        <v>66</v>
      </c>
      <c r="N7" s="123" t="s">
        <v>86</v>
      </c>
      <c r="O7" s="124"/>
    </row>
    <row r="8" spans="1:15" ht="25.5" customHeight="1">
      <c r="A8" s="130"/>
      <c r="B8" s="130"/>
      <c r="C8" s="134"/>
      <c r="D8" s="126"/>
      <c r="E8" s="126"/>
      <c r="F8" s="153"/>
      <c r="G8" s="126"/>
      <c r="H8" s="124"/>
      <c r="I8" s="164"/>
      <c r="J8" s="148"/>
      <c r="K8" s="151"/>
      <c r="L8" s="164"/>
      <c r="M8" s="176"/>
      <c r="N8" s="91" t="s">
        <v>87</v>
      </c>
      <c r="O8" s="91" t="s">
        <v>88</v>
      </c>
    </row>
    <row r="9" spans="1:15" ht="15" customHeight="1">
      <c r="A9" s="131"/>
      <c r="B9" s="131"/>
      <c r="C9" s="135"/>
      <c r="D9" s="3">
        <v>1</v>
      </c>
      <c r="E9" s="3">
        <v>2</v>
      </c>
      <c r="F9" s="42">
        <v>3</v>
      </c>
      <c r="G9" s="3">
        <v>4</v>
      </c>
      <c r="H9" s="124"/>
      <c r="I9" s="164"/>
      <c r="J9" s="149"/>
      <c r="K9" s="152"/>
      <c r="L9" s="164"/>
      <c r="M9" s="176"/>
      <c r="N9" s="90">
        <v>5</v>
      </c>
      <c r="O9" s="90">
        <v>6</v>
      </c>
    </row>
    <row r="10" spans="1:15" ht="24">
      <c r="A10" s="18">
        <v>1</v>
      </c>
      <c r="B10" s="7" t="s">
        <v>60</v>
      </c>
      <c r="C10" s="12">
        <v>111</v>
      </c>
      <c r="D10" s="12">
        <v>26.5</v>
      </c>
      <c r="E10" s="15">
        <v>357825.33</v>
      </c>
      <c r="F10" s="47">
        <v>12</v>
      </c>
      <c r="G10" s="15">
        <v>4293903.96</v>
      </c>
      <c r="H10" s="92"/>
      <c r="I10" s="44"/>
      <c r="J10" s="44"/>
      <c r="K10" s="93"/>
      <c r="L10" s="44"/>
      <c r="M10" s="94"/>
      <c r="N10" s="44">
        <v>3838658.52</v>
      </c>
      <c r="O10" s="44">
        <v>455245.44</v>
      </c>
    </row>
    <row r="11" spans="1:15" ht="29.25" customHeight="1">
      <c r="A11" s="18">
        <v>2</v>
      </c>
      <c r="B11" s="7" t="s">
        <v>90</v>
      </c>
      <c r="C11" s="12">
        <v>111</v>
      </c>
      <c r="D11" s="12">
        <v>26.5</v>
      </c>
      <c r="E11" s="15">
        <v>630352.34</v>
      </c>
      <c r="F11" s="47">
        <v>12</v>
      </c>
      <c r="G11" s="15">
        <f>N11+O11</f>
        <v>7564228.040000001</v>
      </c>
      <c r="H11" s="92"/>
      <c r="I11" s="44"/>
      <c r="J11" s="44"/>
      <c r="K11" s="93"/>
      <c r="L11" s="44"/>
      <c r="M11" s="94"/>
      <c r="N11" s="44">
        <v>5950289.48</v>
      </c>
      <c r="O11" s="44">
        <v>1613938.56</v>
      </c>
    </row>
    <row r="12" spans="1:15" ht="25.5" customHeight="1">
      <c r="A12" s="28">
        <v>3</v>
      </c>
      <c r="B12" s="7" t="s">
        <v>98</v>
      </c>
      <c r="C12" s="12">
        <v>111</v>
      </c>
      <c r="D12" s="17"/>
      <c r="F12" s="48"/>
      <c r="G12" s="15">
        <f>N12+O12</f>
        <v>20000</v>
      </c>
      <c r="H12" s="92"/>
      <c r="I12" s="44"/>
      <c r="J12" s="44"/>
      <c r="K12" s="93"/>
      <c r="L12" s="44"/>
      <c r="M12" s="94"/>
      <c r="N12" s="44"/>
      <c r="O12" s="44">
        <v>20000</v>
      </c>
    </row>
    <row r="13" spans="1:15" ht="27.75" customHeight="1">
      <c r="A13" s="18">
        <v>4</v>
      </c>
      <c r="B13" s="7" t="s">
        <v>97</v>
      </c>
      <c r="C13" s="12">
        <v>111</v>
      </c>
      <c r="D13" s="12">
        <v>24.5</v>
      </c>
      <c r="E13" s="12" t="s">
        <v>42</v>
      </c>
      <c r="F13" s="47">
        <v>12</v>
      </c>
      <c r="G13" s="15">
        <v>321868</v>
      </c>
      <c r="H13" s="92"/>
      <c r="I13" s="44"/>
      <c r="J13" s="44"/>
      <c r="K13" s="93"/>
      <c r="L13" s="44"/>
      <c r="M13" s="94"/>
      <c r="N13" s="44">
        <v>311052</v>
      </c>
      <c r="O13" s="44">
        <v>10816</v>
      </c>
    </row>
    <row r="14" spans="1:15" ht="12.75">
      <c r="A14" s="154" t="s">
        <v>59</v>
      </c>
      <c r="B14" s="155"/>
      <c r="C14" s="30">
        <v>111</v>
      </c>
      <c r="D14" s="31"/>
      <c r="E14" s="31"/>
      <c r="F14" s="49"/>
      <c r="G14" s="57">
        <f>G10+G11+G12+G13</f>
        <v>12200000</v>
      </c>
      <c r="H14" s="56"/>
      <c r="I14" s="46"/>
      <c r="J14" s="46"/>
      <c r="K14" s="95"/>
      <c r="L14" s="46"/>
      <c r="M14" s="96"/>
      <c r="N14" s="97">
        <f>SUM(N10:N13)</f>
        <v>10100000</v>
      </c>
      <c r="O14" s="97">
        <f>SUM(O10:O13)</f>
        <v>2100000</v>
      </c>
    </row>
    <row r="15" spans="1:13" ht="12">
      <c r="A15" s="13"/>
      <c r="B15" s="13"/>
      <c r="C15" s="13"/>
      <c r="D15" s="10"/>
      <c r="E15" s="10"/>
      <c r="F15" s="10"/>
      <c r="G15" s="11"/>
      <c r="H15" s="54"/>
      <c r="I15" s="6"/>
      <c r="J15" s="6"/>
      <c r="K15" s="60"/>
      <c r="L15" s="6"/>
      <c r="M15" s="51"/>
    </row>
    <row r="16" spans="2:13" ht="12">
      <c r="B16" s="4"/>
      <c r="C16" s="4"/>
      <c r="D16" s="4"/>
      <c r="E16" s="4"/>
      <c r="F16" s="4"/>
      <c r="G16" s="72"/>
      <c r="H16" s="54"/>
      <c r="I16" s="6"/>
      <c r="J16" s="6"/>
      <c r="K16" s="60"/>
      <c r="L16" s="6"/>
      <c r="M16" s="51"/>
    </row>
    <row r="17" spans="1:13" s="2" customFormat="1" ht="12">
      <c r="A17" s="8" t="s">
        <v>4</v>
      </c>
      <c r="B17" s="8"/>
      <c r="C17" s="8"/>
      <c r="D17" s="8"/>
      <c r="E17" s="8"/>
      <c r="F17" s="8"/>
      <c r="G17" s="73"/>
      <c r="H17" s="55"/>
      <c r="I17" s="45"/>
      <c r="J17" s="45"/>
      <c r="K17" s="61"/>
      <c r="L17" s="45"/>
      <c r="M17" s="75"/>
    </row>
    <row r="18" spans="1:15" ht="22.5" customHeight="1">
      <c r="A18" s="129" t="s">
        <v>5</v>
      </c>
      <c r="B18" s="129" t="s">
        <v>1</v>
      </c>
      <c r="C18" s="129" t="s">
        <v>89</v>
      </c>
      <c r="D18" s="126" t="s">
        <v>13</v>
      </c>
      <c r="E18" s="126" t="s">
        <v>43</v>
      </c>
      <c r="F18" s="153" t="s">
        <v>83</v>
      </c>
      <c r="G18" s="126" t="s">
        <v>8</v>
      </c>
      <c r="H18" s="54"/>
      <c r="I18" s="6"/>
      <c r="J18" s="6"/>
      <c r="K18" s="60"/>
      <c r="L18" s="6"/>
      <c r="M18" s="51"/>
      <c r="N18" s="123" t="s">
        <v>86</v>
      </c>
      <c r="O18" s="124"/>
    </row>
    <row r="19" spans="1:15" ht="40.5" customHeight="1">
      <c r="A19" s="130"/>
      <c r="B19" s="130"/>
      <c r="C19" s="134"/>
      <c r="D19" s="126"/>
      <c r="E19" s="126"/>
      <c r="F19" s="153"/>
      <c r="G19" s="126"/>
      <c r="H19" s="54"/>
      <c r="I19" s="6"/>
      <c r="J19" s="6"/>
      <c r="K19" s="60"/>
      <c r="L19" s="6"/>
      <c r="M19" s="51"/>
      <c r="N19" s="91" t="s">
        <v>87</v>
      </c>
      <c r="O19" s="91" t="s">
        <v>88</v>
      </c>
    </row>
    <row r="20" spans="1:15" ht="12">
      <c r="A20" s="131"/>
      <c r="B20" s="131"/>
      <c r="C20" s="135"/>
      <c r="D20" s="3">
        <v>1</v>
      </c>
      <c r="E20" s="3">
        <v>2</v>
      </c>
      <c r="F20" s="42">
        <v>3</v>
      </c>
      <c r="G20" s="3" t="s">
        <v>84</v>
      </c>
      <c r="H20" s="54"/>
      <c r="I20" s="6"/>
      <c r="J20" s="6"/>
      <c r="K20" s="60"/>
      <c r="L20" s="6"/>
      <c r="M20" s="51"/>
      <c r="N20" s="90">
        <v>5</v>
      </c>
      <c r="O20" s="90">
        <v>6</v>
      </c>
    </row>
    <row r="21" spans="1:15" ht="57" customHeight="1">
      <c r="A21" s="18">
        <v>1</v>
      </c>
      <c r="B21" s="7" t="s">
        <v>82</v>
      </c>
      <c r="C21" s="12">
        <v>212</v>
      </c>
      <c r="D21" s="12">
        <v>10</v>
      </c>
      <c r="E21" s="12">
        <v>2</v>
      </c>
      <c r="F21" s="41">
        <v>1000</v>
      </c>
      <c r="G21" s="15">
        <v>10000</v>
      </c>
      <c r="H21" s="54"/>
      <c r="I21" s="6"/>
      <c r="J21" s="6"/>
      <c r="K21" s="60"/>
      <c r="L21" s="6">
        <v>3776</v>
      </c>
      <c r="M21" s="51"/>
      <c r="N21" s="44"/>
      <c r="O21" s="44">
        <v>10000</v>
      </c>
    </row>
    <row r="22" spans="1:15" ht="12">
      <c r="A22" s="18">
        <v>2</v>
      </c>
      <c r="B22" s="7"/>
      <c r="C22" s="12"/>
      <c r="D22" s="12"/>
      <c r="E22" s="12"/>
      <c r="F22" s="41"/>
      <c r="G22" s="15">
        <f>N22+O22</f>
        <v>0</v>
      </c>
      <c r="H22" s="54"/>
      <c r="I22" s="6"/>
      <c r="J22" s="6"/>
      <c r="K22" s="60"/>
      <c r="L22" s="6">
        <v>3776</v>
      </c>
      <c r="M22" s="51"/>
      <c r="N22" s="44"/>
      <c r="O22" s="44"/>
    </row>
    <row r="23" spans="1:15" ht="27" customHeight="1" hidden="1">
      <c r="A23" s="20">
        <v>2</v>
      </c>
      <c r="B23" s="7" t="s">
        <v>37</v>
      </c>
      <c r="C23" s="12">
        <v>122</v>
      </c>
      <c r="D23" s="12">
        <v>5</v>
      </c>
      <c r="E23" s="12" t="s">
        <v>47</v>
      </c>
      <c r="F23" s="41" t="s">
        <v>47</v>
      </c>
      <c r="G23" s="15">
        <v>0</v>
      </c>
      <c r="H23" s="54"/>
      <c r="I23" s="6"/>
      <c r="J23" s="6"/>
      <c r="K23" s="60"/>
      <c r="L23" s="6">
        <v>18293.88</v>
      </c>
      <c r="M23" s="50" t="s">
        <v>68</v>
      </c>
      <c r="N23" s="44"/>
      <c r="O23" s="44"/>
    </row>
    <row r="24" spans="1:15" ht="12.75">
      <c r="A24" s="154" t="s">
        <v>59</v>
      </c>
      <c r="B24" s="155"/>
      <c r="C24" s="30">
        <v>212</v>
      </c>
      <c r="D24" s="31"/>
      <c r="E24" s="31"/>
      <c r="F24" s="49"/>
      <c r="G24" s="57">
        <f>G21+G22</f>
        <v>10000</v>
      </c>
      <c r="H24" s="57">
        <f aca="true" t="shared" si="0" ref="H24:O24">H21+H22</f>
        <v>0</v>
      </c>
      <c r="I24" s="57">
        <f t="shared" si="0"/>
        <v>0</v>
      </c>
      <c r="J24" s="57">
        <f t="shared" si="0"/>
        <v>0</v>
      </c>
      <c r="K24" s="57">
        <f t="shared" si="0"/>
        <v>0</v>
      </c>
      <c r="L24" s="57">
        <f t="shared" si="0"/>
        <v>7552</v>
      </c>
      <c r="M24" s="57">
        <f t="shared" si="0"/>
        <v>0</v>
      </c>
      <c r="N24" s="57">
        <f t="shared" si="0"/>
        <v>0</v>
      </c>
      <c r="O24" s="57">
        <f t="shared" si="0"/>
        <v>10000</v>
      </c>
    </row>
    <row r="25" spans="1:13" ht="12">
      <c r="A25" s="13"/>
      <c r="B25" s="13"/>
      <c r="C25" s="13"/>
      <c r="D25" s="11"/>
      <c r="E25" s="11"/>
      <c r="F25" s="11"/>
      <c r="G25" s="71"/>
      <c r="H25" s="54"/>
      <c r="I25" s="6"/>
      <c r="J25" s="6"/>
      <c r="K25" s="60"/>
      <c r="L25" s="6"/>
      <c r="M25" s="51"/>
    </row>
    <row r="26" spans="1:13" ht="12">
      <c r="A26" s="13"/>
      <c r="B26" s="13"/>
      <c r="C26" s="13"/>
      <c r="D26" s="11"/>
      <c r="E26" s="11"/>
      <c r="F26" s="11"/>
      <c r="G26" s="71"/>
      <c r="H26" s="54"/>
      <c r="I26" s="6"/>
      <c r="J26" s="6"/>
      <c r="K26" s="60"/>
      <c r="L26" s="6"/>
      <c r="M26" s="51"/>
    </row>
    <row r="27" spans="1:13" s="2" customFormat="1" ht="12.75" customHeight="1">
      <c r="A27" s="8" t="s">
        <v>6</v>
      </c>
      <c r="B27" s="8"/>
      <c r="C27" s="8"/>
      <c r="D27" s="8"/>
      <c r="E27" s="8"/>
      <c r="F27" s="8"/>
      <c r="G27" s="73"/>
      <c r="H27" s="55"/>
      <c r="I27" s="45"/>
      <c r="J27" s="45"/>
      <c r="K27" s="61"/>
      <c r="L27" s="45"/>
      <c r="M27" s="75"/>
    </row>
    <row r="28" spans="1:15" s="2" customFormat="1" ht="12.75">
      <c r="A28" s="129" t="s">
        <v>5</v>
      </c>
      <c r="B28" s="129" t="s">
        <v>1</v>
      </c>
      <c r="C28" s="129" t="s">
        <v>89</v>
      </c>
      <c r="D28" s="129" t="s">
        <v>48</v>
      </c>
      <c r="E28" s="129" t="s">
        <v>49</v>
      </c>
      <c r="F28" s="129" t="s">
        <v>2</v>
      </c>
      <c r="G28" s="129" t="s">
        <v>7</v>
      </c>
      <c r="H28" s="55"/>
      <c r="I28" s="45"/>
      <c r="J28" s="45"/>
      <c r="K28" s="61"/>
      <c r="L28" s="45"/>
      <c r="M28" s="75"/>
      <c r="N28" s="123" t="s">
        <v>86</v>
      </c>
      <c r="O28" s="124"/>
    </row>
    <row r="29" spans="1:15" ht="24">
      <c r="A29" s="130"/>
      <c r="B29" s="130"/>
      <c r="C29" s="134"/>
      <c r="D29" s="130"/>
      <c r="E29" s="130"/>
      <c r="F29" s="130"/>
      <c r="G29" s="130"/>
      <c r="H29" s="54"/>
      <c r="I29" s="6"/>
      <c r="J29" s="6"/>
      <c r="K29" s="60"/>
      <c r="L29" s="6"/>
      <c r="M29" s="51"/>
      <c r="N29" s="91" t="s">
        <v>87</v>
      </c>
      <c r="O29" s="91" t="s">
        <v>88</v>
      </c>
    </row>
    <row r="30" spans="1:15" ht="12">
      <c r="A30" s="131"/>
      <c r="B30" s="131"/>
      <c r="C30" s="135"/>
      <c r="D30" s="131"/>
      <c r="E30" s="131"/>
      <c r="F30" s="131"/>
      <c r="G30" s="131"/>
      <c r="H30" s="54"/>
      <c r="I30" s="6"/>
      <c r="J30" s="6"/>
      <c r="K30" s="60"/>
      <c r="L30" s="6"/>
      <c r="M30" s="51"/>
      <c r="N30" s="90">
        <v>5</v>
      </c>
      <c r="O30" s="90">
        <v>6</v>
      </c>
    </row>
    <row r="31" spans="1:15" ht="12">
      <c r="A31" s="5">
        <v>1</v>
      </c>
      <c r="B31" s="5">
        <v>2</v>
      </c>
      <c r="C31" s="5">
        <v>3</v>
      </c>
      <c r="D31" s="3">
        <v>4</v>
      </c>
      <c r="E31" s="3">
        <v>5</v>
      </c>
      <c r="F31" s="42">
        <v>6</v>
      </c>
      <c r="G31" s="3">
        <v>7</v>
      </c>
      <c r="H31" s="54"/>
      <c r="I31" s="6"/>
      <c r="J31" s="6"/>
      <c r="K31" s="60"/>
      <c r="L31" s="6"/>
      <c r="M31" s="51"/>
      <c r="N31" s="44"/>
      <c r="O31" s="44"/>
    </row>
    <row r="32" spans="1:15" ht="12">
      <c r="A32" s="18">
        <v>1</v>
      </c>
      <c r="B32" s="7" t="s">
        <v>50</v>
      </c>
      <c r="C32" s="12">
        <v>119</v>
      </c>
      <c r="D32" s="12">
        <v>27</v>
      </c>
      <c r="E32" s="14">
        <v>11008.65</v>
      </c>
      <c r="F32" s="47">
        <v>12</v>
      </c>
      <c r="G32" s="15">
        <v>3566800</v>
      </c>
      <c r="H32" s="54"/>
      <c r="I32" s="6"/>
      <c r="J32" s="6"/>
      <c r="K32" s="60"/>
      <c r="L32" s="6">
        <v>3151500.79</v>
      </c>
      <c r="M32" s="51"/>
      <c r="N32" s="44">
        <v>2932600</v>
      </c>
      <c r="O32" s="44">
        <v>634200</v>
      </c>
    </row>
    <row r="33" spans="1:15" ht="24">
      <c r="A33" s="18">
        <v>2</v>
      </c>
      <c r="B33" s="7" t="s">
        <v>102</v>
      </c>
      <c r="C33" s="12">
        <v>119</v>
      </c>
      <c r="D33" s="12"/>
      <c r="E33" s="14"/>
      <c r="F33" s="47"/>
      <c r="G33" s="15"/>
      <c r="H33" s="54"/>
      <c r="I33" s="6"/>
      <c r="J33" s="6"/>
      <c r="K33" s="60"/>
      <c r="L33" s="6"/>
      <c r="M33" s="51"/>
      <c r="N33" s="44"/>
      <c r="O33" s="44"/>
    </row>
    <row r="34" spans="1:15" ht="12">
      <c r="A34" s="18">
        <v>3</v>
      </c>
      <c r="B34" s="7" t="s">
        <v>103</v>
      </c>
      <c r="C34" s="12">
        <v>119</v>
      </c>
      <c r="D34" s="12">
        <v>1</v>
      </c>
      <c r="E34" s="14">
        <v>9800</v>
      </c>
      <c r="F34" s="47">
        <v>12</v>
      </c>
      <c r="G34" s="15">
        <v>117600</v>
      </c>
      <c r="H34" s="54"/>
      <c r="I34" s="6"/>
      <c r="J34" s="6"/>
      <c r="K34" s="60"/>
      <c r="L34" s="6">
        <v>3356</v>
      </c>
      <c r="M34" s="51"/>
      <c r="N34" s="44">
        <v>117600</v>
      </c>
      <c r="O34" s="44"/>
    </row>
    <row r="35" spans="1:15" ht="12.75">
      <c r="A35" s="154" t="s">
        <v>59</v>
      </c>
      <c r="B35" s="155"/>
      <c r="C35" s="30">
        <v>119</v>
      </c>
      <c r="D35" s="31"/>
      <c r="E35" s="33"/>
      <c r="F35" s="49"/>
      <c r="G35" s="57">
        <v>3684400</v>
      </c>
      <c r="H35" s="54"/>
      <c r="I35" s="6"/>
      <c r="J35" s="6"/>
      <c r="K35" s="60"/>
      <c r="L35" s="6"/>
      <c r="M35" s="51"/>
      <c r="N35" s="57">
        <v>3050200</v>
      </c>
      <c r="O35" s="57">
        <f>O32+O34</f>
        <v>634200</v>
      </c>
    </row>
    <row r="36" spans="8:14" ht="12">
      <c r="H36" s="54"/>
      <c r="I36" s="6"/>
      <c r="J36" s="6"/>
      <c r="K36" s="60"/>
      <c r="L36" s="6"/>
      <c r="M36" s="51"/>
      <c r="N36" s="120"/>
    </row>
    <row r="37" spans="8:13" ht="12">
      <c r="H37" s="54"/>
      <c r="I37" s="6"/>
      <c r="J37" s="6"/>
      <c r="K37" s="60"/>
      <c r="L37" s="6"/>
      <c r="M37" s="51"/>
    </row>
    <row r="38" spans="1:13" ht="12">
      <c r="A38" s="125" t="s">
        <v>9</v>
      </c>
      <c r="B38" s="125"/>
      <c r="C38" s="125"/>
      <c r="D38" s="125"/>
      <c r="E38" s="125"/>
      <c r="F38" s="125"/>
      <c r="G38" s="125"/>
      <c r="H38" s="54"/>
      <c r="I38" s="6"/>
      <c r="J38" s="6"/>
      <c r="K38" s="60"/>
      <c r="L38" s="6"/>
      <c r="M38" s="51"/>
    </row>
    <row r="39" spans="1:15" ht="12.75" customHeight="1">
      <c r="A39" s="129" t="s">
        <v>5</v>
      </c>
      <c r="B39" s="129" t="s">
        <v>1</v>
      </c>
      <c r="C39" s="129" t="s">
        <v>89</v>
      </c>
      <c r="D39" s="126" t="s">
        <v>10</v>
      </c>
      <c r="E39" s="126" t="s">
        <v>11</v>
      </c>
      <c r="F39" s="153" t="s">
        <v>21</v>
      </c>
      <c r="G39" s="126" t="s">
        <v>7</v>
      </c>
      <c r="H39" s="54"/>
      <c r="I39" s="6"/>
      <c r="J39" s="6"/>
      <c r="K39" s="60"/>
      <c r="L39" s="6"/>
      <c r="M39" s="51"/>
      <c r="N39" s="123" t="s">
        <v>86</v>
      </c>
      <c r="O39" s="124"/>
    </row>
    <row r="40" spans="1:15" ht="51.75" customHeight="1">
      <c r="A40" s="130"/>
      <c r="B40" s="130"/>
      <c r="C40" s="134"/>
      <c r="D40" s="126"/>
      <c r="E40" s="126"/>
      <c r="F40" s="153"/>
      <c r="G40" s="126"/>
      <c r="H40" s="54"/>
      <c r="I40" s="6"/>
      <c r="J40" s="6"/>
      <c r="K40" s="60"/>
      <c r="L40" s="6"/>
      <c r="M40" s="51"/>
      <c r="N40" s="91" t="s">
        <v>87</v>
      </c>
      <c r="O40" s="91" t="s">
        <v>88</v>
      </c>
    </row>
    <row r="41" spans="1:15" ht="15.75" customHeight="1">
      <c r="A41" s="131"/>
      <c r="B41" s="131"/>
      <c r="C41" s="135"/>
      <c r="D41" s="3">
        <v>1</v>
      </c>
      <c r="E41" s="3">
        <v>2</v>
      </c>
      <c r="F41" s="42">
        <v>3</v>
      </c>
      <c r="G41" s="3" t="s">
        <v>45</v>
      </c>
      <c r="H41" s="54"/>
      <c r="I41" s="6"/>
      <c r="J41" s="6"/>
      <c r="K41" s="60"/>
      <c r="L41" s="6"/>
      <c r="M41" s="51"/>
      <c r="N41" s="90">
        <v>5</v>
      </c>
      <c r="O41" s="90">
        <v>6</v>
      </c>
    </row>
    <row r="42" spans="1:15" ht="12">
      <c r="A42" s="28">
        <v>1</v>
      </c>
      <c r="B42" s="16" t="s">
        <v>104</v>
      </c>
      <c r="C42" s="17">
        <v>244</v>
      </c>
      <c r="D42" s="17" t="s">
        <v>105</v>
      </c>
      <c r="E42" s="17">
        <v>1200</v>
      </c>
      <c r="F42" s="40">
        <v>7583</v>
      </c>
      <c r="G42" s="27">
        <v>91000</v>
      </c>
      <c r="H42" s="54">
        <v>123000</v>
      </c>
      <c r="I42" s="6">
        <v>46000</v>
      </c>
      <c r="J42" s="6">
        <f>H42+I42</f>
        <v>169000</v>
      </c>
      <c r="K42" s="60">
        <v>0</v>
      </c>
      <c r="L42" s="6">
        <f>25860.82+5454.01</f>
        <v>31314.83</v>
      </c>
      <c r="M42" s="51"/>
      <c r="N42" s="44">
        <v>66000</v>
      </c>
      <c r="O42" s="44">
        <v>25000</v>
      </c>
    </row>
    <row r="43" spans="1:15" ht="12">
      <c r="A43" s="28">
        <v>2</v>
      </c>
      <c r="B43" s="16" t="s">
        <v>106</v>
      </c>
      <c r="C43" s="17">
        <v>244</v>
      </c>
      <c r="D43" s="17" t="s">
        <v>107</v>
      </c>
      <c r="E43" s="17">
        <v>2</v>
      </c>
      <c r="F43" s="40">
        <v>11167</v>
      </c>
      <c r="G43" s="27">
        <v>134000</v>
      </c>
      <c r="H43" s="54">
        <v>15000</v>
      </c>
      <c r="I43" s="6">
        <v>6000</v>
      </c>
      <c r="J43" s="6">
        <f>I43+H43</f>
        <v>21000</v>
      </c>
      <c r="K43" s="60">
        <v>0</v>
      </c>
      <c r="L43" s="6">
        <v>2201.06</v>
      </c>
      <c r="M43" s="51"/>
      <c r="N43" s="44">
        <v>84000</v>
      </c>
      <c r="O43" s="44">
        <v>50000</v>
      </c>
    </row>
    <row r="44" spans="1:15" ht="12">
      <c r="A44" s="28">
        <v>3</v>
      </c>
      <c r="B44" s="16"/>
      <c r="C44" s="17"/>
      <c r="D44" s="17"/>
      <c r="E44" s="17"/>
      <c r="F44" s="40"/>
      <c r="G44" s="27">
        <f>N44+O44</f>
        <v>0</v>
      </c>
      <c r="H44" s="54">
        <v>15000</v>
      </c>
      <c r="I44" s="6">
        <v>6000</v>
      </c>
      <c r="J44" s="6">
        <f>I44+H44</f>
        <v>21000</v>
      </c>
      <c r="K44" s="60">
        <v>0</v>
      </c>
      <c r="L44" s="6">
        <v>2201.06</v>
      </c>
      <c r="M44" s="51"/>
      <c r="N44" s="44"/>
      <c r="O44" s="44"/>
    </row>
    <row r="45" spans="1:15" ht="12.75">
      <c r="A45" s="154" t="s">
        <v>59</v>
      </c>
      <c r="B45" s="155"/>
      <c r="C45" s="30">
        <v>244</v>
      </c>
      <c r="D45" s="31"/>
      <c r="E45" s="31"/>
      <c r="F45" s="52"/>
      <c r="G45" s="57">
        <f>G42+G43+G44</f>
        <v>225000</v>
      </c>
      <c r="H45" s="57">
        <f aca="true" t="shared" si="1" ref="H45:O45">H42+H43+H44</f>
        <v>153000</v>
      </c>
      <c r="I45" s="57">
        <f t="shared" si="1"/>
        <v>58000</v>
      </c>
      <c r="J45" s="57">
        <f t="shared" si="1"/>
        <v>211000</v>
      </c>
      <c r="K45" s="57">
        <f t="shared" si="1"/>
        <v>0</v>
      </c>
      <c r="L45" s="57">
        <f t="shared" si="1"/>
        <v>35716.95</v>
      </c>
      <c r="M45" s="57">
        <f t="shared" si="1"/>
        <v>0</v>
      </c>
      <c r="N45" s="57">
        <f t="shared" si="1"/>
        <v>150000</v>
      </c>
      <c r="O45" s="57">
        <f t="shared" si="1"/>
        <v>75000</v>
      </c>
    </row>
    <row r="46" spans="1:13" ht="12">
      <c r="A46" s="13"/>
      <c r="B46" s="13"/>
      <c r="C46" s="13"/>
      <c r="D46" s="10"/>
      <c r="E46" s="10"/>
      <c r="F46" s="10"/>
      <c r="G46" s="11"/>
      <c r="H46" s="54"/>
      <c r="I46" s="6"/>
      <c r="J46" s="6"/>
      <c r="K46" s="60"/>
      <c r="L46" s="6"/>
      <c r="M46" s="51"/>
    </row>
    <row r="47" spans="8:13" ht="12">
      <c r="H47" s="54"/>
      <c r="I47" s="6"/>
      <c r="J47" s="6"/>
      <c r="K47" s="60"/>
      <c r="L47" s="6"/>
      <c r="M47" s="51"/>
    </row>
    <row r="48" spans="1:13" ht="12">
      <c r="A48" s="8" t="s">
        <v>12</v>
      </c>
      <c r="B48" s="8"/>
      <c r="C48" s="8"/>
      <c r="D48" s="8"/>
      <c r="E48" s="8"/>
      <c r="F48" s="8"/>
      <c r="G48" s="73"/>
      <c r="H48" s="54"/>
      <c r="I48" s="6"/>
      <c r="J48" s="6"/>
      <c r="K48" s="60"/>
      <c r="L48" s="6"/>
      <c r="M48" s="51"/>
    </row>
    <row r="49" spans="1:15" ht="16.5" customHeight="1">
      <c r="A49" s="129" t="s">
        <v>5</v>
      </c>
      <c r="B49" s="129" t="s">
        <v>1</v>
      </c>
      <c r="C49" s="129" t="s">
        <v>89</v>
      </c>
      <c r="D49" s="126" t="s">
        <v>14</v>
      </c>
      <c r="E49" s="126"/>
      <c r="F49" s="161"/>
      <c r="G49" s="126" t="s">
        <v>7</v>
      </c>
      <c r="H49" s="54"/>
      <c r="I49" s="6"/>
      <c r="J49" s="6"/>
      <c r="K49" s="60"/>
      <c r="L49" s="6"/>
      <c r="M49" s="51"/>
      <c r="N49" s="123" t="s">
        <v>86</v>
      </c>
      <c r="O49" s="124"/>
    </row>
    <row r="50" spans="1:15" ht="46.5" customHeight="1">
      <c r="A50" s="130"/>
      <c r="B50" s="130"/>
      <c r="C50" s="134"/>
      <c r="D50" s="126"/>
      <c r="E50" s="126"/>
      <c r="F50" s="162"/>
      <c r="G50" s="126"/>
      <c r="H50" s="54"/>
      <c r="I50" s="6"/>
      <c r="J50" s="6"/>
      <c r="K50" s="60"/>
      <c r="L50" s="6"/>
      <c r="M50" s="51"/>
      <c r="N50" s="91" t="s">
        <v>87</v>
      </c>
      <c r="O50" s="91" t="s">
        <v>88</v>
      </c>
    </row>
    <row r="51" spans="1:15" ht="12">
      <c r="A51" s="131"/>
      <c r="B51" s="131"/>
      <c r="C51" s="135"/>
      <c r="D51" s="3">
        <v>1</v>
      </c>
      <c r="E51" s="3">
        <v>2</v>
      </c>
      <c r="F51" s="42">
        <v>3</v>
      </c>
      <c r="G51" s="3">
        <v>4</v>
      </c>
      <c r="H51" s="54"/>
      <c r="I51" s="6"/>
      <c r="J51" s="6"/>
      <c r="K51" s="60"/>
      <c r="L51" s="6"/>
      <c r="M51" s="51"/>
      <c r="N51" s="90">
        <v>5</v>
      </c>
      <c r="O51" s="90">
        <v>6</v>
      </c>
    </row>
    <row r="52" spans="1:15" ht="12">
      <c r="A52" s="18">
        <v>1</v>
      </c>
      <c r="B52" s="7" t="s">
        <v>145</v>
      </c>
      <c r="C52" s="12"/>
      <c r="D52" s="7"/>
      <c r="E52" s="17"/>
      <c r="F52" s="40"/>
      <c r="G52" s="74">
        <v>10000</v>
      </c>
      <c r="H52" s="54"/>
      <c r="I52" s="6"/>
      <c r="J52" s="6"/>
      <c r="K52" s="60"/>
      <c r="L52" s="6">
        <v>2015.6</v>
      </c>
      <c r="M52" s="51" t="s">
        <v>71</v>
      </c>
      <c r="N52" s="44"/>
      <c r="O52" s="44">
        <v>10000</v>
      </c>
    </row>
    <row r="53" spans="1:15" ht="12.75">
      <c r="A53" s="154" t="s">
        <v>59</v>
      </c>
      <c r="B53" s="155"/>
      <c r="C53" s="30"/>
      <c r="D53" s="32"/>
      <c r="E53" s="31"/>
      <c r="F53" s="52"/>
      <c r="G53" s="57">
        <f>G52</f>
        <v>10000</v>
      </c>
      <c r="H53" s="57">
        <f aca="true" t="shared" si="2" ref="H53:O53">H52</f>
        <v>0</v>
      </c>
      <c r="I53" s="57">
        <f t="shared" si="2"/>
        <v>0</v>
      </c>
      <c r="J53" s="57">
        <f t="shared" si="2"/>
        <v>0</v>
      </c>
      <c r="K53" s="57">
        <f t="shared" si="2"/>
        <v>0</v>
      </c>
      <c r="L53" s="57">
        <f t="shared" si="2"/>
        <v>2015.6</v>
      </c>
      <c r="M53" s="57" t="str">
        <f t="shared" si="2"/>
        <v>20000*4</v>
      </c>
      <c r="N53" s="57">
        <f t="shared" si="2"/>
        <v>0</v>
      </c>
      <c r="O53" s="57">
        <f t="shared" si="2"/>
        <v>10000</v>
      </c>
    </row>
    <row r="54" spans="1:13" ht="12">
      <c r="A54" s="9"/>
      <c r="B54" s="10"/>
      <c r="C54" s="10"/>
      <c r="D54" s="10"/>
      <c r="E54" s="10"/>
      <c r="F54" s="10"/>
      <c r="G54" s="11"/>
      <c r="H54" s="54"/>
      <c r="I54" s="6"/>
      <c r="J54" s="6"/>
      <c r="K54" s="60"/>
      <c r="L54" s="6"/>
      <c r="M54" s="51"/>
    </row>
    <row r="55" spans="1:13" ht="12">
      <c r="A55" s="125" t="s">
        <v>15</v>
      </c>
      <c r="B55" s="125"/>
      <c r="C55" s="125"/>
      <c r="D55" s="125"/>
      <c r="E55" s="125"/>
      <c r="F55" s="125"/>
      <c r="G55" s="125"/>
      <c r="H55" s="54"/>
      <c r="I55" s="6"/>
      <c r="J55" s="6"/>
      <c r="K55" s="60"/>
      <c r="L55" s="6"/>
      <c r="M55" s="51"/>
    </row>
    <row r="56" spans="1:15" ht="12" customHeight="1">
      <c r="A56" s="129" t="s">
        <v>5</v>
      </c>
      <c r="B56" s="129" t="s">
        <v>1</v>
      </c>
      <c r="C56" s="129" t="s">
        <v>89</v>
      </c>
      <c r="D56" s="126" t="s">
        <v>10</v>
      </c>
      <c r="E56" s="126" t="s">
        <v>18</v>
      </c>
      <c r="F56" s="153" t="s">
        <v>19</v>
      </c>
      <c r="G56" s="126" t="s">
        <v>7</v>
      </c>
      <c r="H56" s="54"/>
      <c r="I56" s="6"/>
      <c r="J56" s="6"/>
      <c r="K56" s="60"/>
      <c r="L56" s="6"/>
      <c r="M56" s="51"/>
      <c r="N56" s="123" t="s">
        <v>86</v>
      </c>
      <c r="O56" s="124"/>
    </row>
    <row r="57" spans="1:15" ht="24">
      <c r="A57" s="130"/>
      <c r="B57" s="130"/>
      <c r="C57" s="134"/>
      <c r="D57" s="126"/>
      <c r="E57" s="126"/>
      <c r="F57" s="153"/>
      <c r="G57" s="126"/>
      <c r="H57" s="54"/>
      <c r="I57" s="6"/>
      <c r="J57" s="6"/>
      <c r="K57" s="60"/>
      <c r="L57" s="6"/>
      <c r="M57" s="51"/>
      <c r="N57" s="91" t="s">
        <v>87</v>
      </c>
      <c r="O57" s="91" t="s">
        <v>88</v>
      </c>
    </row>
    <row r="58" spans="1:15" ht="12">
      <c r="A58" s="131"/>
      <c r="B58" s="131"/>
      <c r="C58" s="135"/>
      <c r="D58" s="3">
        <v>1</v>
      </c>
      <c r="E58" s="3">
        <v>2</v>
      </c>
      <c r="F58" s="42">
        <v>3</v>
      </c>
      <c r="G58" s="3" t="s">
        <v>20</v>
      </c>
      <c r="H58" s="54"/>
      <c r="I58" s="6"/>
      <c r="J58" s="6"/>
      <c r="K58" s="60"/>
      <c r="L58" s="6"/>
      <c r="M58" s="51"/>
      <c r="N58" s="90">
        <v>5</v>
      </c>
      <c r="O58" s="90">
        <v>6</v>
      </c>
    </row>
    <row r="59" spans="1:15" ht="24.75" customHeight="1">
      <c r="A59" s="18">
        <v>1</v>
      </c>
      <c r="B59" s="7" t="s">
        <v>81</v>
      </c>
      <c r="C59" s="12">
        <v>244</v>
      </c>
      <c r="D59" s="12" t="s">
        <v>38</v>
      </c>
      <c r="E59" s="17"/>
      <c r="F59" s="76"/>
      <c r="G59" s="15">
        <f>N59+O59</f>
        <v>0</v>
      </c>
      <c r="H59" s="54">
        <v>110474.59</v>
      </c>
      <c r="I59" s="6">
        <v>96744.39</v>
      </c>
      <c r="J59" s="6">
        <f>I59+H59</f>
        <v>207218.97999999998</v>
      </c>
      <c r="K59" s="62">
        <f>J59-G59</f>
        <v>207218.97999999998</v>
      </c>
      <c r="L59" s="6">
        <v>97339.8</v>
      </c>
      <c r="M59" s="51"/>
      <c r="N59" s="99"/>
      <c r="O59" s="99"/>
    </row>
    <row r="60" spans="1:15" ht="12.75" customHeight="1">
      <c r="A60" s="18">
        <v>2</v>
      </c>
      <c r="B60" s="7" t="s">
        <v>16</v>
      </c>
      <c r="C60" s="12">
        <v>244</v>
      </c>
      <c r="D60" s="12" t="s">
        <v>17</v>
      </c>
      <c r="E60" s="17">
        <v>24000</v>
      </c>
      <c r="F60" s="40">
        <v>7000</v>
      </c>
      <c r="G60" s="15">
        <v>168000</v>
      </c>
      <c r="H60" s="54">
        <v>72000</v>
      </c>
      <c r="I60" s="6">
        <v>90000</v>
      </c>
      <c r="J60" s="6">
        <f>H60+I60</f>
        <v>162000</v>
      </c>
      <c r="K60" s="62">
        <f>J60-G60</f>
        <v>-6000</v>
      </c>
      <c r="L60" s="6">
        <v>44275.14</v>
      </c>
      <c r="M60" s="51"/>
      <c r="N60" s="100">
        <v>97600</v>
      </c>
      <c r="O60" s="100">
        <v>70400</v>
      </c>
    </row>
    <row r="61" spans="1:15" ht="24">
      <c r="A61" s="18">
        <v>3</v>
      </c>
      <c r="B61" s="7" t="s">
        <v>80</v>
      </c>
      <c r="C61" s="12">
        <v>244</v>
      </c>
      <c r="D61" s="12" t="s">
        <v>39</v>
      </c>
      <c r="E61" s="17">
        <v>6</v>
      </c>
      <c r="F61" s="40">
        <v>500</v>
      </c>
      <c r="G61" s="15">
        <v>3000</v>
      </c>
      <c r="H61" s="54"/>
      <c r="I61" s="6">
        <v>14077.68</v>
      </c>
      <c r="J61" s="6">
        <f>I61</f>
        <v>14077.68</v>
      </c>
      <c r="K61" s="62">
        <f>G61-J61</f>
        <v>-11077.68</v>
      </c>
      <c r="L61" s="6">
        <v>4256.96</v>
      </c>
      <c r="M61" s="51"/>
      <c r="N61" s="98">
        <v>1800</v>
      </c>
      <c r="O61" s="98">
        <v>1200</v>
      </c>
    </row>
    <row r="62" spans="1:15" ht="12">
      <c r="A62" s="18">
        <v>4</v>
      </c>
      <c r="B62" s="7" t="s">
        <v>40</v>
      </c>
      <c r="C62" s="21">
        <v>244</v>
      </c>
      <c r="D62" s="12" t="s">
        <v>39</v>
      </c>
      <c r="E62" s="17">
        <v>12</v>
      </c>
      <c r="F62" s="40">
        <v>1000</v>
      </c>
      <c r="G62" s="15">
        <v>12000</v>
      </c>
      <c r="H62" s="54"/>
      <c r="I62" s="6">
        <v>49920</v>
      </c>
      <c r="J62" s="6">
        <f>I62</f>
        <v>49920</v>
      </c>
      <c r="K62" s="62">
        <f>J62-G62</f>
        <v>37920</v>
      </c>
      <c r="L62" s="6">
        <v>20800</v>
      </c>
      <c r="M62" s="51"/>
      <c r="N62" s="98">
        <v>4800</v>
      </c>
      <c r="O62" s="98">
        <v>7200</v>
      </c>
    </row>
    <row r="63" spans="1:15" ht="12">
      <c r="A63" s="18">
        <v>5</v>
      </c>
      <c r="B63" s="7" t="s">
        <v>108</v>
      </c>
      <c r="C63" s="21">
        <v>244</v>
      </c>
      <c r="D63" s="12" t="s">
        <v>109</v>
      </c>
      <c r="E63" s="17">
        <v>62</v>
      </c>
      <c r="F63" s="40">
        <v>8339</v>
      </c>
      <c r="G63" s="15">
        <v>517000</v>
      </c>
      <c r="H63" s="54"/>
      <c r="I63" s="6">
        <v>49920</v>
      </c>
      <c r="J63" s="6">
        <f>I63</f>
        <v>49920</v>
      </c>
      <c r="K63" s="62">
        <f>J63-G63</f>
        <v>-467080</v>
      </c>
      <c r="L63" s="6">
        <v>20800</v>
      </c>
      <c r="M63" s="51"/>
      <c r="N63" s="98">
        <v>395800</v>
      </c>
      <c r="O63" s="98">
        <v>121200</v>
      </c>
    </row>
    <row r="64" spans="1:15" ht="12.75">
      <c r="A64" s="154" t="s">
        <v>59</v>
      </c>
      <c r="B64" s="155"/>
      <c r="C64" s="30">
        <v>244</v>
      </c>
      <c r="D64" s="31"/>
      <c r="E64" s="31"/>
      <c r="F64" s="52"/>
      <c r="G64" s="57">
        <f>SUM(G59:G63)</f>
        <v>700000</v>
      </c>
      <c r="H64" s="57">
        <f aca="true" t="shared" si="3" ref="H64:N64">H59+H60+H61+H63</f>
        <v>182474.59</v>
      </c>
      <c r="I64" s="57">
        <f t="shared" si="3"/>
        <v>250742.07</v>
      </c>
      <c r="J64" s="57">
        <f t="shared" si="3"/>
        <v>433216.66</v>
      </c>
      <c r="K64" s="57">
        <f t="shared" si="3"/>
        <v>-276938.7</v>
      </c>
      <c r="L64" s="57">
        <f t="shared" si="3"/>
        <v>166671.9</v>
      </c>
      <c r="M64" s="57">
        <f t="shared" si="3"/>
        <v>0</v>
      </c>
      <c r="N64" s="57">
        <v>500000</v>
      </c>
      <c r="O64" s="57">
        <v>200000</v>
      </c>
    </row>
    <row r="65" spans="1:13" ht="12">
      <c r="A65" s="13"/>
      <c r="B65" s="13"/>
      <c r="C65" s="13"/>
      <c r="D65" s="11"/>
      <c r="E65" s="10"/>
      <c r="F65" s="10"/>
      <c r="G65" s="11"/>
      <c r="H65" s="54"/>
      <c r="I65" s="6"/>
      <c r="J65" s="6"/>
      <c r="K65" s="60"/>
      <c r="L65" s="6"/>
      <c r="M65" s="51"/>
    </row>
    <row r="66" spans="1:13" ht="12">
      <c r="A66" s="125" t="s">
        <v>96</v>
      </c>
      <c r="B66" s="125"/>
      <c r="C66" s="125"/>
      <c r="D66" s="125"/>
      <c r="E66" s="125"/>
      <c r="F66" s="125"/>
      <c r="G66" s="125"/>
      <c r="H66" s="54"/>
      <c r="I66" s="6"/>
      <c r="J66" s="6"/>
      <c r="K66" s="60"/>
      <c r="L66" s="6"/>
      <c r="M66" s="51"/>
    </row>
    <row r="67" spans="1:15" ht="12" customHeight="1">
      <c r="A67" s="129" t="s">
        <v>5</v>
      </c>
      <c r="B67" s="129" t="s">
        <v>1</v>
      </c>
      <c r="C67" s="129" t="s">
        <v>89</v>
      </c>
      <c r="D67" s="126" t="s">
        <v>10</v>
      </c>
      <c r="E67" s="126" t="s">
        <v>18</v>
      </c>
      <c r="F67" s="153" t="s">
        <v>19</v>
      </c>
      <c r="G67" s="126" t="s">
        <v>7</v>
      </c>
      <c r="H67" s="54"/>
      <c r="I67" s="6"/>
      <c r="J67" s="6"/>
      <c r="K67" s="60"/>
      <c r="L67" s="6"/>
      <c r="M67" s="51"/>
      <c r="N67" s="123" t="s">
        <v>86</v>
      </c>
      <c r="O67" s="124"/>
    </row>
    <row r="68" spans="1:15" ht="24">
      <c r="A68" s="130"/>
      <c r="B68" s="130"/>
      <c r="C68" s="134"/>
      <c r="D68" s="126"/>
      <c r="E68" s="126"/>
      <c r="F68" s="153"/>
      <c r="G68" s="126"/>
      <c r="H68" s="54"/>
      <c r="I68" s="6"/>
      <c r="J68" s="6"/>
      <c r="K68" s="60"/>
      <c r="L68" s="6"/>
      <c r="M68" s="51"/>
      <c r="N68" s="91" t="s">
        <v>87</v>
      </c>
      <c r="O68" s="91" t="s">
        <v>88</v>
      </c>
    </row>
    <row r="69" spans="1:15" ht="12">
      <c r="A69" s="131"/>
      <c r="B69" s="131"/>
      <c r="C69" s="135"/>
      <c r="D69" s="3">
        <v>1</v>
      </c>
      <c r="E69" s="3">
        <v>2</v>
      </c>
      <c r="F69" s="42">
        <v>3</v>
      </c>
      <c r="G69" s="3" t="s">
        <v>20</v>
      </c>
      <c r="H69" s="54"/>
      <c r="I69" s="6"/>
      <c r="J69" s="6"/>
      <c r="K69" s="60"/>
      <c r="L69" s="6"/>
      <c r="M69" s="51"/>
      <c r="N69" s="90">
        <v>5</v>
      </c>
      <c r="O69" s="90">
        <v>6</v>
      </c>
    </row>
    <row r="70" spans="1:15" ht="24.75" customHeight="1">
      <c r="A70" s="18">
        <v>1</v>
      </c>
      <c r="B70" s="7"/>
      <c r="C70" s="12"/>
      <c r="D70" s="12"/>
      <c r="E70" s="17"/>
      <c r="F70" s="76"/>
      <c r="G70" s="15"/>
      <c r="H70" s="54"/>
      <c r="I70" s="6"/>
      <c r="J70" s="6"/>
      <c r="K70" s="62"/>
      <c r="L70" s="6"/>
      <c r="M70" s="51"/>
      <c r="N70" s="99"/>
      <c r="O70" s="99"/>
    </row>
    <row r="71" spans="1:15" ht="12.75" customHeight="1">
      <c r="A71" s="18">
        <v>2</v>
      </c>
      <c r="B71" s="7"/>
      <c r="C71" s="12"/>
      <c r="D71" s="12"/>
      <c r="E71" s="17"/>
      <c r="F71" s="40"/>
      <c r="G71" s="15"/>
      <c r="H71" s="54"/>
      <c r="I71" s="6"/>
      <c r="J71" s="6"/>
      <c r="K71" s="62"/>
      <c r="L71" s="6"/>
      <c r="M71" s="51"/>
      <c r="N71" s="100"/>
      <c r="O71" s="100"/>
    </row>
    <row r="72" spans="1:15" ht="12">
      <c r="A72" s="18">
        <v>3</v>
      </c>
      <c r="B72" s="7"/>
      <c r="C72" s="12"/>
      <c r="D72" s="12"/>
      <c r="E72" s="17"/>
      <c r="F72" s="40"/>
      <c r="G72" s="15"/>
      <c r="H72" s="54"/>
      <c r="I72" s="6"/>
      <c r="J72" s="6"/>
      <c r="K72" s="62"/>
      <c r="L72" s="6"/>
      <c r="M72" s="51"/>
      <c r="N72" s="98"/>
      <c r="O72" s="98"/>
    </row>
    <row r="73" spans="1:15" ht="12">
      <c r="A73" s="18">
        <v>4</v>
      </c>
      <c r="B73" s="7"/>
      <c r="C73" s="21"/>
      <c r="D73" s="12"/>
      <c r="E73" s="17"/>
      <c r="F73" s="40"/>
      <c r="G73" s="15"/>
      <c r="H73" s="54"/>
      <c r="I73" s="6"/>
      <c r="J73" s="6"/>
      <c r="K73" s="62"/>
      <c r="L73" s="6"/>
      <c r="M73" s="51"/>
      <c r="N73" s="98"/>
      <c r="O73" s="98"/>
    </row>
    <row r="74" spans="1:15" ht="12">
      <c r="A74" s="18">
        <v>5</v>
      </c>
      <c r="B74" s="7"/>
      <c r="C74" s="21"/>
      <c r="D74" s="12"/>
      <c r="E74" s="17"/>
      <c r="F74" s="40"/>
      <c r="G74" s="15"/>
      <c r="H74" s="54"/>
      <c r="I74" s="6"/>
      <c r="J74" s="6"/>
      <c r="K74" s="62"/>
      <c r="L74" s="6"/>
      <c r="M74" s="51"/>
      <c r="N74" s="98"/>
      <c r="O74" s="98"/>
    </row>
    <row r="75" spans="1:15" ht="12">
      <c r="A75" s="18">
        <v>6</v>
      </c>
      <c r="B75" s="7"/>
      <c r="C75" s="21"/>
      <c r="D75" s="12"/>
      <c r="E75" s="17"/>
      <c r="F75" s="40"/>
      <c r="G75" s="15"/>
      <c r="H75" s="54"/>
      <c r="I75" s="6"/>
      <c r="J75" s="6"/>
      <c r="K75" s="62"/>
      <c r="L75" s="6"/>
      <c r="M75" s="51"/>
      <c r="N75" s="98"/>
      <c r="O75" s="98"/>
    </row>
    <row r="76" spans="1:15" ht="12">
      <c r="A76" s="18">
        <v>7</v>
      </c>
      <c r="B76" s="7"/>
      <c r="C76" s="21"/>
      <c r="D76" s="12"/>
      <c r="E76" s="17"/>
      <c r="F76" s="40"/>
      <c r="G76" s="15"/>
      <c r="H76" s="54"/>
      <c r="I76" s="6"/>
      <c r="J76" s="6"/>
      <c r="K76" s="62"/>
      <c r="L76" s="6"/>
      <c r="M76" s="51"/>
      <c r="N76" s="98"/>
      <c r="O76" s="98"/>
    </row>
    <row r="77" spans="1:15" ht="12">
      <c r="A77" s="18">
        <v>8</v>
      </c>
      <c r="B77" s="7"/>
      <c r="C77" s="21"/>
      <c r="D77" s="12"/>
      <c r="E77" s="17"/>
      <c r="F77" s="40"/>
      <c r="G77" s="15"/>
      <c r="H77" s="54"/>
      <c r="I77" s="6"/>
      <c r="J77" s="6"/>
      <c r="K77" s="62"/>
      <c r="L77" s="6"/>
      <c r="M77" s="51"/>
      <c r="N77" s="98"/>
      <c r="O77" s="98"/>
    </row>
    <row r="78" spans="1:15" ht="12.75">
      <c r="A78" s="154" t="s">
        <v>59</v>
      </c>
      <c r="B78" s="155"/>
      <c r="C78" s="30"/>
      <c r="D78" s="31"/>
      <c r="E78" s="31"/>
      <c r="F78" s="52"/>
      <c r="G78" s="57"/>
      <c r="H78" s="57">
        <f aca="true" t="shared" si="4" ref="H78:M78">H70+H71+H72+H77</f>
        <v>0</v>
      </c>
      <c r="I78" s="57">
        <f t="shared" si="4"/>
        <v>0</v>
      </c>
      <c r="J78" s="57">
        <f t="shared" si="4"/>
        <v>0</v>
      </c>
      <c r="K78" s="57">
        <f t="shared" si="4"/>
        <v>0</v>
      </c>
      <c r="L78" s="57">
        <f t="shared" si="4"/>
        <v>0</v>
      </c>
      <c r="M78" s="57">
        <f t="shared" si="4"/>
        <v>0</v>
      </c>
      <c r="N78" s="57"/>
      <c r="O78" s="57"/>
    </row>
    <row r="79" spans="8:13" ht="12">
      <c r="H79" s="54"/>
      <c r="I79" s="6"/>
      <c r="J79" s="6"/>
      <c r="K79" s="60"/>
      <c r="L79" s="6"/>
      <c r="M79" s="51"/>
    </row>
    <row r="80" spans="1:13" ht="12">
      <c r="A80" s="125" t="s">
        <v>22</v>
      </c>
      <c r="B80" s="125"/>
      <c r="C80" s="125"/>
      <c r="D80" s="125"/>
      <c r="E80" s="125"/>
      <c r="F80" s="125"/>
      <c r="G80" s="125"/>
      <c r="H80" s="54"/>
      <c r="I80" s="6"/>
      <c r="J80" s="6"/>
      <c r="K80" s="60"/>
      <c r="L80" s="6"/>
      <c r="M80" s="51"/>
    </row>
    <row r="81" spans="1:16" ht="12" customHeight="1">
      <c r="A81" s="129" t="s">
        <v>5</v>
      </c>
      <c r="B81" s="129" t="s">
        <v>1</v>
      </c>
      <c r="C81" s="129" t="s">
        <v>89</v>
      </c>
      <c r="D81" s="129" t="s">
        <v>92</v>
      </c>
      <c r="E81" s="129" t="s">
        <v>24</v>
      </c>
      <c r="F81" s="129" t="s">
        <v>23</v>
      </c>
      <c r="G81" s="129" t="s">
        <v>7</v>
      </c>
      <c r="H81" s="54"/>
      <c r="I81" s="6"/>
      <c r="J81" s="6"/>
      <c r="K81" s="60"/>
      <c r="L81" s="6"/>
      <c r="M81" s="51"/>
      <c r="N81" s="123" t="s">
        <v>86</v>
      </c>
      <c r="O81" s="143"/>
      <c r="P81" s="144"/>
    </row>
    <row r="82" spans="1:16" ht="41.25" customHeight="1">
      <c r="A82" s="130"/>
      <c r="B82" s="130"/>
      <c r="C82" s="130"/>
      <c r="D82" s="131"/>
      <c r="E82" s="131"/>
      <c r="F82" s="131"/>
      <c r="G82" s="131"/>
      <c r="H82" s="54"/>
      <c r="I82" s="6"/>
      <c r="J82" s="6"/>
      <c r="K82" s="60"/>
      <c r="L82" s="6"/>
      <c r="M82" s="51"/>
      <c r="N82" s="91" t="s">
        <v>87</v>
      </c>
      <c r="O82" s="91" t="s">
        <v>88</v>
      </c>
      <c r="P82" s="91" t="s">
        <v>91</v>
      </c>
    </row>
    <row r="83" spans="1:16" ht="12" customHeight="1">
      <c r="A83" s="131"/>
      <c r="B83" s="131"/>
      <c r="C83" s="131"/>
      <c r="D83" s="19">
        <v>1</v>
      </c>
      <c r="E83" s="19">
        <v>2</v>
      </c>
      <c r="F83" s="43">
        <v>3</v>
      </c>
      <c r="G83" s="19" t="s">
        <v>20</v>
      </c>
      <c r="H83" s="54"/>
      <c r="I83" s="6"/>
      <c r="J83" s="6"/>
      <c r="K83" s="60"/>
      <c r="L83" s="6"/>
      <c r="M83" s="51"/>
      <c r="N83" s="90">
        <v>5</v>
      </c>
      <c r="O83" s="90">
        <v>6</v>
      </c>
      <c r="P83" s="6"/>
    </row>
    <row r="84" spans="1:16" ht="24">
      <c r="A84" s="26" t="s">
        <v>62</v>
      </c>
      <c r="B84" s="7" t="s">
        <v>110</v>
      </c>
      <c r="C84" s="12">
        <v>244</v>
      </c>
      <c r="D84" s="12" t="s">
        <v>111</v>
      </c>
      <c r="E84" s="17">
        <v>10</v>
      </c>
      <c r="F84" s="40">
        <v>34060</v>
      </c>
      <c r="G84" s="15">
        <v>340600</v>
      </c>
      <c r="H84" s="54">
        <v>110474.59</v>
      </c>
      <c r="I84" s="6">
        <v>96744.39</v>
      </c>
      <c r="J84" s="6">
        <f>I84+H84</f>
        <v>207218.97999999998</v>
      </c>
      <c r="K84" s="62">
        <f>J84-G84</f>
        <v>-133381.02000000002</v>
      </c>
      <c r="L84" s="6">
        <v>97339.8</v>
      </c>
      <c r="M84" s="51"/>
      <c r="N84" s="99">
        <v>128000</v>
      </c>
      <c r="O84" s="99">
        <v>212600</v>
      </c>
      <c r="P84" s="6"/>
    </row>
    <row r="85" spans="1:16" ht="12">
      <c r="A85" s="26" t="s">
        <v>58</v>
      </c>
      <c r="B85" s="7" t="s">
        <v>72</v>
      </c>
      <c r="C85" s="12">
        <v>244</v>
      </c>
      <c r="D85" s="12" t="s">
        <v>112</v>
      </c>
      <c r="E85" s="17">
        <v>12</v>
      </c>
      <c r="F85" s="40">
        <v>12000</v>
      </c>
      <c r="G85" s="15">
        <v>108000</v>
      </c>
      <c r="H85" s="54">
        <v>72000</v>
      </c>
      <c r="I85" s="6">
        <v>90000</v>
      </c>
      <c r="J85" s="6">
        <f>H85+I85</f>
        <v>162000</v>
      </c>
      <c r="K85" s="62">
        <f>J85-G85</f>
        <v>54000</v>
      </c>
      <c r="L85" s="6">
        <v>44275.14</v>
      </c>
      <c r="M85" s="51"/>
      <c r="N85" s="100">
        <v>80000</v>
      </c>
      <c r="O85" s="100">
        <v>28000</v>
      </c>
      <c r="P85" s="6"/>
    </row>
    <row r="86" spans="1:16" ht="24">
      <c r="A86" s="24" t="s">
        <v>51</v>
      </c>
      <c r="B86" s="7" t="s">
        <v>113</v>
      </c>
      <c r="C86" s="12">
        <v>244</v>
      </c>
      <c r="D86" s="12" t="s">
        <v>112</v>
      </c>
      <c r="E86" s="17">
        <v>12</v>
      </c>
      <c r="F86" s="40">
        <v>8866</v>
      </c>
      <c r="G86" s="15">
        <v>106400</v>
      </c>
      <c r="H86" s="54"/>
      <c r="I86" s="6">
        <v>14077.68</v>
      </c>
      <c r="J86" s="6">
        <f>I86</f>
        <v>14077.68</v>
      </c>
      <c r="K86" s="62">
        <f>G86-J86</f>
        <v>92322.32</v>
      </c>
      <c r="L86" s="6">
        <v>4256.96</v>
      </c>
      <c r="M86" s="51"/>
      <c r="N86" s="98">
        <v>70000</v>
      </c>
      <c r="O86" s="98">
        <v>36400</v>
      </c>
      <c r="P86" s="6"/>
    </row>
    <row r="87" spans="1:16" ht="24">
      <c r="A87" s="24" t="s">
        <v>52</v>
      </c>
      <c r="B87" s="7" t="s">
        <v>115</v>
      </c>
      <c r="C87" s="21">
        <v>244</v>
      </c>
      <c r="D87" s="12" t="s">
        <v>111</v>
      </c>
      <c r="E87" s="17">
        <v>12</v>
      </c>
      <c r="F87" s="40">
        <v>5000</v>
      </c>
      <c r="G87" s="15">
        <v>60000</v>
      </c>
      <c r="H87" s="54"/>
      <c r="I87" s="6"/>
      <c r="J87" s="6"/>
      <c r="K87" s="62"/>
      <c r="L87" s="6"/>
      <c r="M87" s="51"/>
      <c r="N87" s="98">
        <v>48000</v>
      </c>
      <c r="O87" s="98">
        <v>12000</v>
      </c>
      <c r="P87" s="6"/>
    </row>
    <row r="88" spans="1:16" ht="12">
      <c r="A88" s="24" t="s">
        <v>53</v>
      </c>
      <c r="B88" s="7" t="s">
        <v>116</v>
      </c>
      <c r="C88" s="21">
        <v>244</v>
      </c>
      <c r="D88" s="12" t="s">
        <v>111</v>
      </c>
      <c r="E88" s="17">
        <v>24</v>
      </c>
      <c r="F88" s="40">
        <v>250</v>
      </c>
      <c r="G88" s="15">
        <v>6000</v>
      </c>
      <c r="H88" s="54"/>
      <c r="I88" s="6"/>
      <c r="J88" s="6"/>
      <c r="K88" s="62"/>
      <c r="L88" s="6"/>
      <c r="M88" s="51"/>
      <c r="N88" s="98"/>
      <c r="O88" s="98">
        <v>6000</v>
      </c>
      <c r="P88" s="6"/>
    </row>
    <row r="89" spans="1:16" ht="24">
      <c r="A89" s="24" t="s">
        <v>54</v>
      </c>
      <c r="B89" s="7" t="s">
        <v>117</v>
      </c>
      <c r="C89" s="21">
        <v>244</v>
      </c>
      <c r="D89" s="12" t="s">
        <v>111</v>
      </c>
      <c r="E89" s="17">
        <v>12</v>
      </c>
      <c r="F89" s="40">
        <v>7000</v>
      </c>
      <c r="G89" s="15">
        <v>84000</v>
      </c>
      <c r="H89" s="54"/>
      <c r="I89" s="6"/>
      <c r="J89" s="6"/>
      <c r="K89" s="62"/>
      <c r="L89" s="6"/>
      <c r="M89" s="51"/>
      <c r="N89" s="98">
        <v>84000</v>
      </c>
      <c r="O89" s="98"/>
      <c r="P89" s="6"/>
    </row>
    <row r="90" spans="1:16" ht="24">
      <c r="A90" s="24" t="s">
        <v>55</v>
      </c>
      <c r="B90" s="7" t="s">
        <v>118</v>
      </c>
      <c r="C90" s="21">
        <v>244</v>
      </c>
      <c r="D90" s="12" t="s">
        <v>111</v>
      </c>
      <c r="E90" s="17">
        <v>6</v>
      </c>
      <c r="F90" s="40">
        <v>6666</v>
      </c>
      <c r="G90" s="15">
        <v>40000</v>
      </c>
      <c r="H90" s="54"/>
      <c r="I90" s="6"/>
      <c r="J90" s="6"/>
      <c r="K90" s="62"/>
      <c r="L90" s="6"/>
      <c r="M90" s="51"/>
      <c r="N90" s="98">
        <v>40000</v>
      </c>
      <c r="O90" s="98"/>
      <c r="P90" s="6"/>
    </row>
    <row r="91" spans="1:16" ht="24" customHeight="1" hidden="1">
      <c r="A91" s="24" t="s">
        <v>53</v>
      </c>
      <c r="B91" s="7" t="s">
        <v>114</v>
      </c>
      <c r="C91" s="21">
        <v>244</v>
      </c>
      <c r="D91" s="12" t="s">
        <v>111</v>
      </c>
      <c r="E91" s="17">
        <v>12</v>
      </c>
      <c r="F91" s="40">
        <v>500</v>
      </c>
      <c r="G91" s="15">
        <v>6000</v>
      </c>
      <c r="H91" s="54"/>
      <c r="I91" s="6">
        <v>49920</v>
      </c>
      <c r="J91" s="6">
        <f>I91</f>
        <v>49920</v>
      </c>
      <c r="K91" s="62">
        <f>J91-G91</f>
        <v>43920</v>
      </c>
      <c r="L91" s="6">
        <v>20800</v>
      </c>
      <c r="M91" s="51"/>
      <c r="N91" s="98"/>
      <c r="O91" s="98">
        <v>6000</v>
      </c>
      <c r="P91" s="6"/>
    </row>
    <row r="92" spans="1:16" ht="12.75" customHeight="1" hidden="1">
      <c r="A92" s="24" t="s">
        <v>54</v>
      </c>
      <c r="B92" s="101" t="s">
        <v>61</v>
      </c>
      <c r="C92" s="101"/>
      <c r="D92" s="101"/>
      <c r="E92" s="101"/>
      <c r="F92" s="102"/>
      <c r="G92" s="27">
        <f>N92+O92+P92</f>
        <v>0</v>
      </c>
      <c r="H92" s="54"/>
      <c r="I92" s="6"/>
      <c r="J92" s="6"/>
      <c r="K92" s="60"/>
      <c r="L92" s="6"/>
      <c r="M92" s="51"/>
      <c r="N92" s="6"/>
      <c r="O92" s="6"/>
      <c r="P92" s="6"/>
    </row>
    <row r="93" spans="1:16" ht="12.75" customHeight="1">
      <c r="A93" s="24" t="s">
        <v>56</v>
      </c>
      <c r="B93" s="101" t="s">
        <v>143</v>
      </c>
      <c r="C93" s="121">
        <v>244</v>
      </c>
      <c r="D93" s="122" t="s">
        <v>111</v>
      </c>
      <c r="E93" s="101">
        <v>3</v>
      </c>
      <c r="F93" s="102">
        <v>116333</v>
      </c>
      <c r="G93" s="27">
        <v>349000</v>
      </c>
      <c r="H93" s="54"/>
      <c r="I93" s="6"/>
      <c r="J93" s="6"/>
      <c r="K93" s="60"/>
      <c r="L93" s="6"/>
      <c r="M93" s="51"/>
      <c r="N93" s="6">
        <v>250000</v>
      </c>
      <c r="O93" s="6">
        <v>99000</v>
      </c>
      <c r="P93" s="6"/>
    </row>
    <row r="94" spans="1:16" ht="12">
      <c r="A94" s="24" t="s">
        <v>57</v>
      </c>
      <c r="B94" s="7" t="s">
        <v>114</v>
      </c>
      <c r="C94" s="21">
        <v>244</v>
      </c>
      <c r="D94" s="12" t="s">
        <v>111</v>
      </c>
      <c r="E94" s="17">
        <v>12</v>
      </c>
      <c r="F94" s="40">
        <v>500</v>
      </c>
      <c r="G94" s="15">
        <v>6000</v>
      </c>
      <c r="H94" s="54"/>
      <c r="I94" s="6">
        <v>49920</v>
      </c>
      <c r="J94" s="6">
        <f>I94</f>
        <v>49920</v>
      </c>
      <c r="K94" s="62">
        <f>J94-G94</f>
        <v>43920</v>
      </c>
      <c r="L94" s="6">
        <v>20800</v>
      </c>
      <c r="M94" s="51"/>
      <c r="N94" s="98"/>
      <c r="O94" s="98">
        <v>6000</v>
      </c>
      <c r="P94" s="6"/>
    </row>
    <row r="95" spans="1:16" ht="12.75">
      <c r="A95" s="154" t="s">
        <v>59</v>
      </c>
      <c r="B95" s="155"/>
      <c r="C95" s="34">
        <v>244</v>
      </c>
      <c r="D95" s="31"/>
      <c r="E95" s="31"/>
      <c r="F95" s="49"/>
      <c r="G95" s="57">
        <v>1100000</v>
      </c>
      <c r="H95" s="57">
        <f aca="true" t="shared" si="5" ref="H95:P95">H84+H85+H86+H87+H88+H89+H90+H94</f>
        <v>182474.59</v>
      </c>
      <c r="I95" s="57">
        <f t="shared" si="5"/>
        <v>250742.07</v>
      </c>
      <c r="J95" s="57">
        <f t="shared" si="5"/>
        <v>433216.66</v>
      </c>
      <c r="K95" s="57">
        <f t="shared" si="5"/>
        <v>56861.29999999999</v>
      </c>
      <c r="L95" s="57">
        <f t="shared" si="5"/>
        <v>166671.9</v>
      </c>
      <c r="M95" s="57">
        <f t="shared" si="5"/>
        <v>0</v>
      </c>
      <c r="N95" s="57">
        <v>700000</v>
      </c>
      <c r="O95" s="57">
        <v>400000</v>
      </c>
      <c r="P95" s="57">
        <f t="shared" si="5"/>
        <v>0</v>
      </c>
    </row>
    <row r="96" spans="1:13" ht="12">
      <c r="A96" s="13"/>
      <c r="B96" s="13"/>
      <c r="C96" s="13"/>
      <c r="D96" s="11"/>
      <c r="E96" s="10"/>
      <c r="F96" s="10"/>
      <c r="G96" s="11"/>
      <c r="H96" s="54"/>
      <c r="I96" s="6"/>
      <c r="J96" s="6"/>
      <c r="K96" s="60"/>
      <c r="L96" s="6"/>
      <c r="M96" s="51"/>
    </row>
    <row r="97" spans="8:13" ht="12">
      <c r="H97" s="54"/>
      <c r="I97" s="6"/>
      <c r="J97" s="6"/>
      <c r="K97" s="60"/>
      <c r="L97" s="6"/>
      <c r="M97" s="51"/>
    </row>
    <row r="98" spans="1:13" ht="12">
      <c r="A98" s="125" t="s">
        <v>25</v>
      </c>
      <c r="B98" s="125"/>
      <c r="C98" s="125"/>
      <c r="D98" s="125"/>
      <c r="E98" s="125"/>
      <c r="F98" s="125"/>
      <c r="G98" s="125"/>
      <c r="H98" s="54"/>
      <c r="I98" s="6"/>
      <c r="J98" s="6"/>
      <c r="K98" s="60"/>
      <c r="L98" s="6"/>
      <c r="M98" s="51"/>
    </row>
    <row r="99" spans="1:15" ht="13.5" customHeight="1">
      <c r="A99" s="126" t="s">
        <v>5</v>
      </c>
      <c r="B99" s="126" t="s">
        <v>1</v>
      </c>
      <c r="C99" s="129" t="s">
        <v>89</v>
      </c>
      <c r="D99" s="126" t="s">
        <v>26</v>
      </c>
      <c r="E99" s="126" t="s">
        <v>41</v>
      </c>
      <c r="F99" s="153" t="s">
        <v>27</v>
      </c>
      <c r="G99" s="126" t="s">
        <v>7</v>
      </c>
      <c r="H99" s="54"/>
      <c r="I99" s="6"/>
      <c r="J99" s="6"/>
      <c r="K99" s="60"/>
      <c r="L99" s="6"/>
      <c r="M99" s="51"/>
      <c r="N99" s="123" t="s">
        <v>86</v>
      </c>
      <c r="O99" s="124"/>
    </row>
    <row r="100" spans="1:15" ht="24">
      <c r="A100" s="126"/>
      <c r="B100" s="126"/>
      <c r="C100" s="134"/>
      <c r="D100" s="126"/>
      <c r="E100" s="126"/>
      <c r="F100" s="153"/>
      <c r="G100" s="126"/>
      <c r="H100" s="54"/>
      <c r="I100" s="6"/>
      <c r="J100" s="6"/>
      <c r="K100" s="60"/>
      <c r="L100" s="6"/>
      <c r="M100" s="51"/>
      <c r="N100" s="91" t="s">
        <v>87</v>
      </c>
      <c r="O100" s="91" t="s">
        <v>88</v>
      </c>
    </row>
    <row r="101" spans="1:15" ht="12">
      <c r="A101" s="126"/>
      <c r="B101" s="126"/>
      <c r="C101" s="135"/>
      <c r="D101" s="19">
        <v>1</v>
      </c>
      <c r="E101" s="19">
        <v>2</v>
      </c>
      <c r="F101" s="43">
        <v>3</v>
      </c>
      <c r="G101" s="19" t="s">
        <v>20</v>
      </c>
      <c r="H101" s="54"/>
      <c r="I101" s="6"/>
      <c r="J101" s="6"/>
      <c r="K101" s="60"/>
      <c r="L101" s="6"/>
      <c r="M101" s="51"/>
      <c r="N101" s="90">
        <v>5</v>
      </c>
      <c r="O101" s="90">
        <v>6</v>
      </c>
    </row>
    <row r="102" spans="1:15" ht="36">
      <c r="A102" s="18">
        <v>1</v>
      </c>
      <c r="B102" s="7" t="s">
        <v>76</v>
      </c>
      <c r="C102" s="12"/>
      <c r="D102" s="12"/>
      <c r="E102" s="12"/>
      <c r="F102" s="47"/>
      <c r="G102" s="15">
        <v>0</v>
      </c>
      <c r="H102" s="54"/>
      <c r="I102" s="6"/>
      <c r="J102" s="6"/>
      <c r="K102" s="60"/>
      <c r="L102" s="6">
        <v>26800</v>
      </c>
      <c r="M102" s="51"/>
      <c r="N102" s="99"/>
      <c r="O102" s="99"/>
    </row>
    <row r="103" spans="1:15" ht="24.75" customHeight="1">
      <c r="A103" s="18"/>
      <c r="B103" s="7"/>
      <c r="C103" s="103"/>
      <c r="D103" s="12"/>
      <c r="E103" s="12"/>
      <c r="F103" s="47"/>
      <c r="G103" s="15"/>
      <c r="H103" s="54"/>
      <c r="I103" s="6"/>
      <c r="J103" s="6"/>
      <c r="K103" s="60"/>
      <c r="L103" s="6"/>
      <c r="M103" s="51"/>
      <c r="N103" s="99"/>
      <c r="O103" s="99"/>
    </row>
    <row r="104" spans="1:15" ht="13.5" customHeight="1">
      <c r="A104" s="126" t="s">
        <v>5</v>
      </c>
      <c r="B104" s="126" t="s">
        <v>1</v>
      </c>
      <c r="C104" s="129" t="s">
        <v>89</v>
      </c>
      <c r="D104" s="126" t="s">
        <v>119</v>
      </c>
      <c r="E104" s="126" t="s">
        <v>30</v>
      </c>
      <c r="F104" s="153" t="s">
        <v>29</v>
      </c>
      <c r="G104" s="126" t="s">
        <v>7</v>
      </c>
      <c r="H104" s="54"/>
      <c r="I104" s="6"/>
      <c r="J104" s="6"/>
      <c r="K104" s="60"/>
      <c r="L104" s="6"/>
      <c r="M104" s="51"/>
      <c r="N104" s="123" t="s">
        <v>86</v>
      </c>
      <c r="O104" s="124"/>
    </row>
    <row r="105" spans="1:15" ht="48" customHeight="1">
      <c r="A105" s="126"/>
      <c r="B105" s="126"/>
      <c r="C105" s="134"/>
      <c r="D105" s="126"/>
      <c r="E105" s="126"/>
      <c r="F105" s="153"/>
      <c r="G105" s="126"/>
      <c r="H105" s="54"/>
      <c r="I105" s="6"/>
      <c r="J105" s="6"/>
      <c r="K105" s="60"/>
      <c r="L105" s="6"/>
      <c r="M105" s="51"/>
      <c r="N105" s="91" t="s">
        <v>87</v>
      </c>
      <c r="O105" s="91" t="s">
        <v>88</v>
      </c>
    </row>
    <row r="106" spans="1:15" ht="11.25" customHeight="1">
      <c r="A106" s="126"/>
      <c r="B106" s="126"/>
      <c r="C106" s="135"/>
      <c r="D106" s="19">
        <v>1</v>
      </c>
      <c r="E106" s="19">
        <v>2</v>
      </c>
      <c r="F106" s="43">
        <v>3</v>
      </c>
      <c r="G106" s="19" t="s">
        <v>20</v>
      </c>
      <c r="H106" s="54"/>
      <c r="I106" s="6"/>
      <c r="J106" s="6"/>
      <c r="K106" s="60"/>
      <c r="L106" s="6"/>
      <c r="M106" s="51"/>
      <c r="N106" s="104">
        <v>5</v>
      </c>
      <c r="O106" s="104">
        <v>6</v>
      </c>
    </row>
    <row r="107" spans="1:15" ht="66" customHeight="1">
      <c r="A107" s="26" t="s">
        <v>58</v>
      </c>
      <c r="B107" s="25" t="s">
        <v>78</v>
      </c>
      <c r="C107" s="17">
        <v>244</v>
      </c>
      <c r="D107" s="17" t="s">
        <v>120</v>
      </c>
      <c r="E107" s="17">
        <v>12</v>
      </c>
      <c r="F107" s="48">
        <v>14533</v>
      </c>
      <c r="G107" s="27">
        <v>174200</v>
      </c>
      <c r="H107" s="54">
        <v>40000</v>
      </c>
      <c r="I107" s="6">
        <v>30605</v>
      </c>
      <c r="J107" s="6">
        <f>I107+H107</f>
        <v>70605</v>
      </c>
      <c r="K107" s="62">
        <f>J107-G107</f>
        <v>-103595</v>
      </c>
      <c r="L107" s="6">
        <v>13612</v>
      </c>
      <c r="M107" s="51"/>
      <c r="N107" s="6">
        <v>87000</v>
      </c>
      <c r="O107" s="6">
        <v>87200</v>
      </c>
    </row>
    <row r="108" spans="1:15" ht="66" customHeight="1">
      <c r="A108" s="26" t="s">
        <v>51</v>
      </c>
      <c r="B108" s="25" t="s">
        <v>79</v>
      </c>
      <c r="C108" s="17">
        <v>244</v>
      </c>
      <c r="D108" s="17"/>
      <c r="E108" s="17">
        <v>8</v>
      </c>
      <c r="F108" s="48">
        <v>20875</v>
      </c>
      <c r="G108" s="27">
        <v>167000</v>
      </c>
      <c r="H108" s="54">
        <v>40000</v>
      </c>
      <c r="I108" s="6">
        <v>30605</v>
      </c>
      <c r="J108" s="6">
        <f>I108+H108</f>
        <v>70605</v>
      </c>
      <c r="K108" s="62">
        <f>J108-G108</f>
        <v>-96395</v>
      </c>
      <c r="L108" s="6">
        <v>13612</v>
      </c>
      <c r="M108" s="51"/>
      <c r="N108" s="6">
        <v>117000</v>
      </c>
      <c r="O108" s="6">
        <v>50000</v>
      </c>
    </row>
    <row r="109" spans="1:15" ht="24">
      <c r="A109" s="26" t="s">
        <v>52</v>
      </c>
      <c r="B109" s="105" t="s">
        <v>28</v>
      </c>
      <c r="C109" s="106">
        <v>244</v>
      </c>
      <c r="D109" s="25"/>
      <c r="E109" s="17">
        <v>2</v>
      </c>
      <c r="F109" s="48">
        <v>6000</v>
      </c>
      <c r="G109" s="27">
        <v>12000</v>
      </c>
      <c r="H109" s="54">
        <f>2978*2</f>
        <v>5956</v>
      </c>
      <c r="I109" s="6"/>
      <c r="J109" s="6"/>
      <c r="K109" s="60">
        <v>0</v>
      </c>
      <c r="L109" s="6">
        <v>0</v>
      </c>
      <c r="M109" s="51"/>
      <c r="N109" s="6"/>
      <c r="O109" s="6">
        <v>12000</v>
      </c>
    </row>
    <row r="110" spans="1:15" ht="12">
      <c r="A110" s="26" t="s">
        <v>53</v>
      </c>
      <c r="B110" s="16" t="s">
        <v>75</v>
      </c>
      <c r="C110" s="17"/>
      <c r="D110" s="17"/>
      <c r="E110" s="17"/>
      <c r="F110" s="48"/>
      <c r="G110" s="27"/>
      <c r="H110" s="65"/>
      <c r="I110" s="6"/>
      <c r="J110" s="6"/>
      <c r="K110" s="62"/>
      <c r="L110" s="6"/>
      <c r="M110" s="51"/>
      <c r="N110" s="6"/>
      <c r="O110" s="6"/>
    </row>
    <row r="111" spans="1:15" ht="12">
      <c r="A111" s="26" t="s">
        <v>54</v>
      </c>
      <c r="B111" s="16" t="s">
        <v>121</v>
      </c>
      <c r="C111" s="17">
        <v>244</v>
      </c>
      <c r="D111" s="17"/>
      <c r="E111" s="17">
        <v>10</v>
      </c>
      <c r="F111" s="40">
        <v>18480</v>
      </c>
      <c r="G111" s="27">
        <v>184800</v>
      </c>
      <c r="H111" s="54">
        <v>11590</v>
      </c>
      <c r="I111" s="6"/>
      <c r="J111" s="6">
        <f>H111</f>
        <v>11590</v>
      </c>
      <c r="K111" s="62">
        <f>J111-G111</f>
        <v>-173210</v>
      </c>
      <c r="L111" s="6">
        <v>0</v>
      </c>
      <c r="M111" s="51"/>
      <c r="N111" s="6">
        <v>120000</v>
      </c>
      <c r="O111" s="6">
        <v>64800</v>
      </c>
    </row>
    <row r="112" spans="1:15" ht="12">
      <c r="A112" s="26" t="s">
        <v>55</v>
      </c>
      <c r="B112" s="16" t="s">
        <v>122</v>
      </c>
      <c r="C112" s="17">
        <v>244</v>
      </c>
      <c r="D112" s="17"/>
      <c r="E112" s="36" t="s">
        <v>123</v>
      </c>
      <c r="F112" s="40">
        <v>15833</v>
      </c>
      <c r="G112" s="27">
        <v>190000</v>
      </c>
      <c r="H112" s="54"/>
      <c r="I112" s="6">
        <v>16035</v>
      </c>
      <c r="J112" s="6">
        <f>I112</f>
        <v>16035</v>
      </c>
      <c r="K112" s="62">
        <f>J112-G112</f>
        <v>-173965</v>
      </c>
      <c r="L112" s="6">
        <v>5685</v>
      </c>
      <c r="M112" s="51"/>
      <c r="N112" s="6">
        <v>190000</v>
      </c>
      <c r="O112" s="6"/>
    </row>
    <row r="113" spans="1:15" ht="12">
      <c r="A113" s="26" t="s">
        <v>56</v>
      </c>
      <c r="B113" s="16" t="s">
        <v>124</v>
      </c>
      <c r="C113" s="17">
        <v>244</v>
      </c>
      <c r="D113" s="17"/>
      <c r="E113" s="36" t="s">
        <v>123</v>
      </c>
      <c r="F113" s="40">
        <v>8500</v>
      </c>
      <c r="G113" s="27">
        <v>102000</v>
      </c>
      <c r="H113" s="54"/>
      <c r="I113" s="6">
        <v>8208</v>
      </c>
      <c r="J113" s="6">
        <f>I113</f>
        <v>8208</v>
      </c>
      <c r="K113" s="60">
        <f>J113-G113</f>
        <v>-93792</v>
      </c>
      <c r="L113" s="6">
        <v>0</v>
      </c>
      <c r="M113" s="51"/>
      <c r="N113" s="6">
        <v>90000</v>
      </c>
      <c r="O113" s="6">
        <v>12000</v>
      </c>
    </row>
    <row r="114" spans="1:15" ht="12">
      <c r="A114" s="26" t="s">
        <v>57</v>
      </c>
      <c r="B114" s="16" t="s">
        <v>126</v>
      </c>
      <c r="C114" s="17">
        <v>244</v>
      </c>
      <c r="D114" s="17"/>
      <c r="E114" s="36" t="s">
        <v>123</v>
      </c>
      <c r="F114" s="40">
        <v>4000</v>
      </c>
      <c r="G114" s="27">
        <v>48000</v>
      </c>
      <c r="H114" s="54"/>
      <c r="I114" s="6"/>
      <c r="J114" s="6"/>
      <c r="K114" s="60"/>
      <c r="L114" s="6"/>
      <c r="M114" s="51"/>
      <c r="N114" s="6">
        <v>48000</v>
      </c>
      <c r="O114" s="6"/>
    </row>
    <row r="115" spans="1:15" ht="12">
      <c r="A115" s="26" t="s">
        <v>57</v>
      </c>
      <c r="B115" s="16" t="s">
        <v>127</v>
      </c>
      <c r="C115" s="17">
        <v>244</v>
      </c>
      <c r="D115" s="17"/>
      <c r="E115" s="36" t="s">
        <v>56</v>
      </c>
      <c r="F115" s="40">
        <v>7750</v>
      </c>
      <c r="G115" s="27">
        <v>62000</v>
      </c>
      <c r="H115" s="54"/>
      <c r="I115" s="6"/>
      <c r="J115" s="6"/>
      <c r="K115" s="60"/>
      <c r="L115" s="6"/>
      <c r="M115" s="51"/>
      <c r="N115" s="6"/>
      <c r="O115" s="6">
        <v>62000</v>
      </c>
    </row>
    <row r="116" spans="1:15" ht="12">
      <c r="A116" s="26" t="s">
        <v>57</v>
      </c>
      <c r="B116" s="16" t="s">
        <v>125</v>
      </c>
      <c r="C116" s="17">
        <v>244</v>
      </c>
      <c r="D116" s="17"/>
      <c r="E116" s="36" t="s">
        <v>54</v>
      </c>
      <c r="F116" s="40">
        <v>26666</v>
      </c>
      <c r="G116" s="27">
        <v>160000</v>
      </c>
      <c r="H116" s="54">
        <v>42024</v>
      </c>
      <c r="I116" s="63">
        <v>42024</v>
      </c>
      <c r="J116" s="63">
        <f>H116+I116</f>
        <v>84048</v>
      </c>
      <c r="K116" s="64">
        <f>J116-G116</f>
        <v>-75952</v>
      </c>
      <c r="L116" s="6">
        <v>35020</v>
      </c>
      <c r="M116" s="51"/>
      <c r="N116" s="6">
        <v>148000</v>
      </c>
      <c r="O116" s="6">
        <v>12000</v>
      </c>
    </row>
    <row r="117" spans="1:15" ht="24" hidden="1">
      <c r="A117" s="26" t="s">
        <v>73</v>
      </c>
      <c r="B117" s="16" t="s">
        <v>74</v>
      </c>
      <c r="C117" s="17"/>
      <c r="D117" s="17"/>
      <c r="E117" s="36"/>
      <c r="F117" s="40"/>
      <c r="G117" s="27">
        <f>N117+O117</f>
        <v>0</v>
      </c>
      <c r="H117" s="54">
        <v>42024</v>
      </c>
      <c r="I117" s="63">
        <v>42024</v>
      </c>
      <c r="J117" s="63">
        <f>H117+I117</f>
        <v>84048</v>
      </c>
      <c r="K117" s="64">
        <f>J117-G117</f>
        <v>84048</v>
      </c>
      <c r="L117" s="6">
        <v>35020</v>
      </c>
      <c r="M117" s="51"/>
      <c r="N117" s="6"/>
      <c r="O117" s="6"/>
    </row>
    <row r="118" spans="1:15" ht="12.75">
      <c r="A118" s="154" t="s">
        <v>59</v>
      </c>
      <c r="B118" s="155"/>
      <c r="C118" s="34">
        <v>244</v>
      </c>
      <c r="D118" s="31"/>
      <c r="E118" s="35"/>
      <c r="F118" s="52"/>
      <c r="G118" s="57">
        <v>1100000</v>
      </c>
      <c r="H118" s="57">
        <f aca="true" t="shared" si="6" ref="H118:M118">H102+H107+H108+H109+H110+H111+H112+H113+H116</f>
        <v>139570</v>
      </c>
      <c r="I118" s="57">
        <f t="shared" si="6"/>
        <v>127477</v>
      </c>
      <c r="J118" s="57">
        <f t="shared" si="6"/>
        <v>261091</v>
      </c>
      <c r="K118" s="57">
        <f t="shared" si="6"/>
        <v>-716909</v>
      </c>
      <c r="L118" s="57">
        <f t="shared" si="6"/>
        <v>94729</v>
      </c>
      <c r="M118" s="57">
        <f t="shared" si="6"/>
        <v>0</v>
      </c>
      <c r="N118" s="57">
        <v>800000</v>
      </c>
      <c r="O118" s="57">
        <v>300000</v>
      </c>
    </row>
    <row r="119" spans="1:13" ht="12" customHeight="1">
      <c r="A119" s="13"/>
      <c r="B119" s="13"/>
      <c r="C119" s="13"/>
      <c r="D119" s="13"/>
      <c r="E119" s="13"/>
      <c r="F119" s="13"/>
      <c r="G119" s="13"/>
      <c r="H119" s="54"/>
      <c r="I119" s="6"/>
      <c r="J119" s="6"/>
      <c r="K119" s="60"/>
      <c r="L119" s="6"/>
      <c r="M119" s="51"/>
    </row>
    <row r="120" spans="8:13" ht="12">
      <c r="H120" s="54"/>
      <c r="I120" s="6"/>
      <c r="J120" s="6"/>
      <c r="K120" s="60"/>
      <c r="L120" s="6"/>
      <c r="M120" s="51"/>
    </row>
    <row r="121" spans="1:13" ht="12">
      <c r="A121" s="8" t="s">
        <v>31</v>
      </c>
      <c r="B121" s="8"/>
      <c r="C121" s="8"/>
      <c r="D121" s="8"/>
      <c r="E121" s="8"/>
      <c r="F121" s="8"/>
      <c r="G121" s="73"/>
      <c r="H121" s="54"/>
      <c r="I121" s="6"/>
      <c r="J121" s="6"/>
      <c r="K121" s="60"/>
      <c r="L121" s="6"/>
      <c r="M121" s="51"/>
    </row>
    <row r="122" spans="1:15" ht="12" customHeight="1">
      <c r="A122" s="168" t="s">
        <v>5</v>
      </c>
      <c r="B122" s="168" t="s">
        <v>1</v>
      </c>
      <c r="C122" s="129" t="s">
        <v>89</v>
      </c>
      <c r="D122" s="168" t="s">
        <v>36</v>
      </c>
      <c r="E122" s="167" t="s">
        <v>32</v>
      </c>
      <c r="F122" s="166" t="s">
        <v>46</v>
      </c>
      <c r="G122" s="167" t="s">
        <v>7</v>
      </c>
      <c r="H122" s="54"/>
      <c r="I122" s="6"/>
      <c r="J122" s="6"/>
      <c r="K122" s="60"/>
      <c r="L122" s="6"/>
      <c r="M122" s="51"/>
      <c r="N122" s="123" t="s">
        <v>86</v>
      </c>
      <c r="O122" s="124"/>
    </row>
    <row r="123" spans="1:15" ht="48" customHeight="1">
      <c r="A123" s="169"/>
      <c r="B123" s="171"/>
      <c r="C123" s="134"/>
      <c r="D123" s="170"/>
      <c r="E123" s="167"/>
      <c r="F123" s="166"/>
      <c r="G123" s="167"/>
      <c r="H123" s="54"/>
      <c r="I123" s="6"/>
      <c r="J123" s="6"/>
      <c r="K123" s="60"/>
      <c r="L123" s="6"/>
      <c r="M123" s="51"/>
      <c r="N123" s="91" t="s">
        <v>87</v>
      </c>
      <c r="O123" s="91" t="s">
        <v>88</v>
      </c>
    </row>
    <row r="124" spans="1:15" ht="12">
      <c r="A124" s="170"/>
      <c r="B124" s="172"/>
      <c r="C124" s="135"/>
      <c r="D124" s="3">
        <v>1</v>
      </c>
      <c r="E124" s="3">
        <v>2</v>
      </c>
      <c r="F124" s="42">
        <v>3</v>
      </c>
      <c r="G124" s="3">
        <v>4</v>
      </c>
      <c r="H124" s="54"/>
      <c r="I124" s="6"/>
      <c r="J124" s="6"/>
      <c r="K124" s="60"/>
      <c r="L124" s="6"/>
      <c r="M124" s="51"/>
      <c r="N124" s="104">
        <v>5</v>
      </c>
      <c r="O124" s="104">
        <v>6</v>
      </c>
    </row>
    <row r="125" spans="1:15" ht="12">
      <c r="A125" s="22">
        <v>1</v>
      </c>
      <c r="B125" s="7" t="s">
        <v>149</v>
      </c>
      <c r="C125" s="12">
        <v>852</v>
      </c>
      <c r="D125" s="12">
        <v>8</v>
      </c>
      <c r="E125" s="12"/>
      <c r="F125" s="47">
        <v>1250</v>
      </c>
      <c r="G125" s="15">
        <v>50000</v>
      </c>
      <c r="H125" s="54"/>
      <c r="I125" s="6"/>
      <c r="J125" s="6"/>
      <c r="K125" s="60"/>
      <c r="L125" s="6">
        <v>236.25</v>
      </c>
      <c r="M125" s="51"/>
      <c r="N125" s="6"/>
      <c r="O125" s="6">
        <v>50000</v>
      </c>
    </row>
    <row r="126" spans="1:15" ht="12">
      <c r="A126" s="23"/>
      <c r="B126" s="7" t="s">
        <v>147</v>
      </c>
      <c r="C126" s="12">
        <v>244</v>
      </c>
      <c r="D126" s="12"/>
      <c r="E126" s="12"/>
      <c r="F126" s="47"/>
      <c r="G126" s="15">
        <v>50000</v>
      </c>
      <c r="H126" s="54"/>
      <c r="I126" s="6"/>
      <c r="J126" s="6"/>
      <c r="K126" s="60"/>
      <c r="L126" s="6"/>
      <c r="M126" s="51"/>
      <c r="N126" s="6"/>
      <c r="O126" s="6">
        <v>50000</v>
      </c>
    </row>
    <row r="127" spans="1:15" ht="36">
      <c r="A127" s="23">
        <v>2</v>
      </c>
      <c r="B127" s="7" t="s">
        <v>148</v>
      </c>
      <c r="C127" s="12">
        <v>853</v>
      </c>
      <c r="D127" s="12">
        <v>2</v>
      </c>
      <c r="E127" s="12"/>
      <c r="F127" s="47"/>
      <c r="G127" s="15">
        <v>120000</v>
      </c>
      <c r="H127" s="54"/>
      <c r="I127" s="6"/>
      <c r="J127" s="6"/>
      <c r="K127" s="60"/>
      <c r="L127" s="6">
        <v>7.05</v>
      </c>
      <c r="M127" s="51"/>
      <c r="N127" s="6"/>
      <c r="O127" s="6">
        <v>120000</v>
      </c>
    </row>
    <row r="128" spans="1:13" ht="12.75" customHeight="1" hidden="1">
      <c r="A128" s="22"/>
      <c r="B128" s="7"/>
      <c r="C128" s="12"/>
      <c r="D128" s="12"/>
      <c r="E128" s="12"/>
      <c r="F128" s="47"/>
      <c r="G128" s="15"/>
      <c r="H128" s="54"/>
      <c r="I128" s="6"/>
      <c r="J128" s="6"/>
      <c r="K128" s="60"/>
      <c r="L128" s="6"/>
      <c r="M128" s="51"/>
    </row>
    <row r="129" spans="1:13" ht="12.75" customHeight="1" hidden="1">
      <c r="A129" s="154" t="s">
        <v>59</v>
      </c>
      <c r="B129" s="155"/>
      <c r="C129" s="30"/>
      <c r="D129" s="31"/>
      <c r="E129" s="31"/>
      <c r="F129" s="49"/>
      <c r="G129" s="57">
        <f>G128</f>
        <v>0</v>
      </c>
      <c r="H129" s="54"/>
      <c r="I129" s="6"/>
      <c r="J129" s="6"/>
      <c r="K129" s="60"/>
      <c r="L129" s="6"/>
      <c r="M129" s="51"/>
    </row>
    <row r="130" spans="1:15" ht="12.75">
      <c r="A130" s="154" t="s">
        <v>59</v>
      </c>
      <c r="B130" s="155"/>
      <c r="C130" s="30">
        <v>853</v>
      </c>
      <c r="D130" s="31"/>
      <c r="E130" s="31"/>
      <c r="F130" s="49"/>
      <c r="G130" s="57">
        <v>220000</v>
      </c>
      <c r="H130" s="57">
        <f aca="true" t="shared" si="7" ref="H130:O130">H125+H127</f>
        <v>0</v>
      </c>
      <c r="I130" s="57">
        <f t="shared" si="7"/>
        <v>0</v>
      </c>
      <c r="J130" s="57">
        <f t="shared" si="7"/>
        <v>0</v>
      </c>
      <c r="K130" s="57">
        <f t="shared" si="7"/>
        <v>0</v>
      </c>
      <c r="L130" s="57">
        <f t="shared" si="7"/>
        <v>243.3</v>
      </c>
      <c r="M130" s="57">
        <f t="shared" si="7"/>
        <v>0</v>
      </c>
      <c r="N130" s="57">
        <f t="shared" si="7"/>
        <v>0</v>
      </c>
      <c r="O130" s="57">
        <v>220000</v>
      </c>
    </row>
    <row r="131" spans="1:13" ht="12">
      <c r="A131" s="13"/>
      <c r="B131" s="13"/>
      <c r="C131" s="13"/>
      <c r="D131" s="10"/>
      <c r="E131" s="10"/>
      <c r="F131" s="10"/>
      <c r="G131" s="11"/>
      <c r="H131" s="54"/>
      <c r="I131" s="6"/>
      <c r="J131" s="6"/>
      <c r="K131" s="60"/>
      <c r="L131" s="6"/>
      <c r="M131" s="51"/>
    </row>
    <row r="132" spans="8:13" ht="12">
      <c r="H132" s="54"/>
      <c r="I132" s="6"/>
      <c r="J132" s="6"/>
      <c r="K132" s="60"/>
      <c r="L132" s="6"/>
      <c r="M132" s="51"/>
    </row>
    <row r="133" spans="8:13" ht="12">
      <c r="H133" s="54"/>
      <c r="I133" s="6"/>
      <c r="J133" s="6"/>
      <c r="K133" s="60"/>
      <c r="L133" s="6"/>
      <c r="M133" s="51"/>
    </row>
    <row r="134" spans="1:13" ht="12">
      <c r="A134" s="125" t="s">
        <v>93</v>
      </c>
      <c r="B134" s="125"/>
      <c r="C134" s="125"/>
      <c r="D134" s="125"/>
      <c r="E134" s="125"/>
      <c r="F134" s="125"/>
      <c r="G134" s="125"/>
      <c r="H134" s="54"/>
      <c r="I134" s="6"/>
      <c r="J134" s="6"/>
      <c r="K134" s="60"/>
      <c r="L134" s="6"/>
      <c r="M134" s="51"/>
    </row>
    <row r="135" spans="1:16" ht="12" customHeight="1">
      <c r="A135" s="156" t="s">
        <v>35</v>
      </c>
      <c r="B135" s="156" t="s">
        <v>1</v>
      </c>
      <c r="C135" s="129" t="s">
        <v>89</v>
      </c>
      <c r="D135" s="159" t="s">
        <v>10</v>
      </c>
      <c r="E135" s="159" t="s">
        <v>18</v>
      </c>
      <c r="F135" s="160" t="s">
        <v>34</v>
      </c>
      <c r="G135" s="159" t="s">
        <v>7</v>
      </c>
      <c r="H135" s="54"/>
      <c r="I135" s="6"/>
      <c r="J135" s="6"/>
      <c r="K135" s="60"/>
      <c r="L135" s="6"/>
      <c r="M135" s="51"/>
      <c r="N135" s="123" t="s">
        <v>86</v>
      </c>
      <c r="O135" s="145"/>
      <c r="P135" s="146"/>
    </row>
    <row r="136" spans="1:16" ht="24">
      <c r="A136" s="157"/>
      <c r="B136" s="157"/>
      <c r="C136" s="134"/>
      <c r="D136" s="159"/>
      <c r="E136" s="159"/>
      <c r="F136" s="160"/>
      <c r="G136" s="159"/>
      <c r="H136" s="54"/>
      <c r="I136" s="6"/>
      <c r="J136" s="6"/>
      <c r="K136" s="60"/>
      <c r="L136" s="6"/>
      <c r="M136" s="51"/>
      <c r="N136" s="91" t="s">
        <v>87</v>
      </c>
      <c r="O136" s="91" t="s">
        <v>88</v>
      </c>
      <c r="P136" s="91" t="s">
        <v>91</v>
      </c>
    </row>
    <row r="137" spans="1:16" ht="12">
      <c r="A137" s="158"/>
      <c r="B137" s="158"/>
      <c r="C137" s="135"/>
      <c r="D137" s="107">
        <v>1</v>
      </c>
      <c r="E137" s="107">
        <v>2</v>
      </c>
      <c r="F137" s="108">
        <v>3</v>
      </c>
      <c r="G137" s="107" t="s">
        <v>20</v>
      </c>
      <c r="H137" s="54"/>
      <c r="I137" s="6"/>
      <c r="J137" s="6"/>
      <c r="K137" s="60"/>
      <c r="L137" s="6"/>
      <c r="M137" s="51"/>
      <c r="N137" s="90">
        <v>5</v>
      </c>
      <c r="O137" s="90">
        <v>6</v>
      </c>
      <c r="P137" s="90">
        <v>7</v>
      </c>
    </row>
    <row r="138" spans="1:16" ht="12">
      <c r="A138" s="28">
        <v>1</v>
      </c>
      <c r="B138" s="16" t="s">
        <v>128</v>
      </c>
      <c r="C138" s="17">
        <v>244</v>
      </c>
      <c r="D138" s="17" t="s">
        <v>129</v>
      </c>
      <c r="E138" s="17">
        <v>1</v>
      </c>
      <c r="F138" s="53">
        <v>40000</v>
      </c>
      <c r="G138" s="27">
        <v>40000</v>
      </c>
      <c r="H138" s="54">
        <v>49430</v>
      </c>
      <c r="I138" s="6">
        <v>30000</v>
      </c>
      <c r="J138" s="6">
        <f>I138+H138</f>
        <v>79430</v>
      </c>
      <c r="K138" s="62">
        <f>J138-G138</f>
        <v>39430</v>
      </c>
      <c r="L138" s="6"/>
      <c r="M138" s="51"/>
      <c r="N138" s="99"/>
      <c r="O138" s="27">
        <v>40000</v>
      </c>
      <c r="P138" s="6"/>
    </row>
    <row r="139" spans="1:16" ht="12">
      <c r="A139" s="28">
        <v>2</v>
      </c>
      <c r="B139" s="16" t="s">
        <v>130</v>
      </c>
      <c r="C139" s="17">
        <v>244</v>
      </c>
      <c r="D139" s="17" t="s">
        <v>129</v>
      </c>
      <c r="E139" s="17">
        <v>3</v>
      </c>
      <c r="F139" s="48">
        <v>30000</v>
      </c>
      <c r="G139" s="27">
        <v>90000</v>
      </c>
      <c r="H139" s="54">
        <v>30000</v>
      </c>
      <c r="I139" s="136">
        <v>48000</v>
      </c>
      <c r="J139" s="6"/>
      <c r="K139" s="60">
        <v>0</v>
      </c>
      <c r="L139" s="136">
        <v>48000</v>
      </c>
      <c r="M139" s="51"/>
      <c r="N139" s="100"/>
      <c r="O139" s="27">
        <v>90000</v>
      </c>
      <c r="P139" s="6"/>
    </row>
    <row r="140" spans="1:16" ht="12" customHeight="1" hidden="1">
      <c r="A140" s="28"/>
      <c r="B140" s="16"/>
      <c r="C140" s="17"/>
      <c r="D140" s="17"/>
      <c r="E140" s="17"/>
      <c r="F140" s="48"/>
      <c r="G140" s="27">
        <f aca="true" t="shared" si="8" ref="G140:G145">N140+O140+P140</f>
        <v>0</v>
      </c>
      <c r="H140" s="54"/>
      <c r="I140" s="137"/>
      <c r="J140" s="6"/>
      <c r="K140" s="60"/>
      <c r="L140" s="137"/>
      <c r="M140" s="51"/>
      <c r="N140" s="98"/>
      <c r="O140" s="27">
        <f>V140+W140+X140</f>
        <v>0</v>
      </c>
      <c r="P140" s="6"/>
    </row>
    <row r="141" spans="1:16" ht="12">
      <c r="A141" s="28">
        <v>3</v>
      </c>
      <c r="B141" s="16" t="s">
        <v>146</v>
      </c>
      <c r="C141" s="17">
        <v>244</v>
      </c>
      <c r="D141" s="17" t="s">
        <v>129</v>
      </c>
      <c r="E141" s="17">
        <v>2</v>
      </c>
      <c r="F141" s="48">
        <v>42500</v>
      </c>
      <c r="G141" s="27">
        <v>85000</v>
      </c>
      <c r="H141" s="54">
        <v>5000</v>
      </c>
      <c r="I141" s="138"/>
      <c r="J141" s="6"/>
      <c r="K141" s="60">
        <v>0</v>
      </c>
      <c r="L141" s="138"/>
      <c r="M141" s="51"/>
      <c r="N141" s="6"/>
      <c r="O141" s="27">
        <v>85000</v>
      </c>
      <c r="P141" s="6"/>
    </row>
    <row r="142" spans="1:16" ht="12">
      <c r="A142" s="28">
        <v>4</v>
      </c>
      <c r="B142" s="16" t="s">
        <v>150</v>
      </c>
      <c r="C142" s="17">
        <v>244</v>
      </c>
      <c r="D142" s="17" t="s">
        <v>129</v>
      </c>
      <c r="E142" s="17">
        <v>2</v>
      </c>
      <c r="F142" s="48">
        <v>30000</v>
      </c>
      <c r="G142" s="27">
        <v>60000</v>
      </c>
      <c r="H142" s="54">
        <v>30000</v>
      </c>
      <c r="I142" s="136">
        <v>48000</v>
      </c>
      <c r="J142" s="6"/>
      <c r="K142" s="60">
        <v>0</v>
      </c>
      <c r="L142" s="136">
        <v>48000</v>
      </c>
      <c r="M142" s="51"/>
      <c r="N142" s="100"/>
      <c r="O142" s="27">
        <v>60000</v>
      </c>
      <c r="P142" s="6"/>
    </row>
    <row r="143" spans="1:16" ht="12" customHeight="1" hidden="1">
      <c r="A143" s="28"/>
      <c r="B143" s="16"/>
      <c r="C143" s="29"/>
      <c r="D143" s="17"/>
      <c r="E143" s="17"/>
      <c r="F143" s="48"/>
      <c r="G143" s="27">
        <f>N143+O143+P143</f>
        <v>0</v>
      </c>
      <c r="H143" s="54"/>
      <c r="I143" s="137"/>
      <c r="J143" s="6"/>
      <c r="K143" s="60"/>
      <c r="L143" s="137"/>
      <c r="M143" s="51"/>
      <c r="N143" s="98"/>
      <c r="O143" s="27">
        <f>V143+W143+X143</f>
        <v>0</v>
      </c>
      <c r="P143" s="6"/>
    </row>
    <row r="144" spans="1:16" ht="12" customHeight="1" hidden="1">
      <c r="A144" s="28"/>
      <c r="B144" s="16"/>
      <c r="C144" s="29"/>
      <c r="D144" s="17" t="s">
        <v>129</v>
      </c>
      <c r="E144" s="17">
        <v>2</v>
      </c>
      <c r="F144" s="48">
        <v>37500</v>
      </c>
      <c r="G144" s="27">
        <v>75000</v>
      </c>
      <c r="H144" s="54">
        <v>5000</v>
      </c>
      <c r="I144" s="138"/>
      <c r="J144" s="6"/>
      <c r="K144" s="60">
        <v>0</v>
      </c>
      <c r="L144" s="138"/>
      <c r="M144" s="51"/>
      <c r="N144" s="6"/>
      <c r="O144" s="27">
        <v>75000</v>
      </c>
      <c r="P144" s="6"/>
    </row>
    <row r="145" spans="1:16" ht="12">
      <c r="A145" s="28">
        <v>5</v>
      </c>
      <c r="B145" s="16" t="s">
        <v>151</v>
      </c>
      <c r="C145" s="29">
        <v>244</v>
      </c>
      <c r="D145" s="17" t="s">
        <v>129</v>
      </c>
      <c r="E145" s="17">
        <v>1</v>
      </c>
      <c r="F145" s="53">
        <v>25000</v>
      </c>
      <c r="G145" s="27">
        <v>25000</v>
      </c>
      <c r="H145" s="54">
        <v>5000</v>
      </c>
      <c r="I145" s="6">
        <v>5000</v>
      </c>
      <c r="J145" s="6">
        <f>I145+H145</f>
        <v>10000</v>
      </c>
      <c r="K145" s="62">
        <f>J145-G145</f>
        <v>-15000</v>
      </c>
      <c r="L145" s="6">
        <v>5000</v>
      </c>
      <c r="M145" s="51"/>
      <c r="N145" s="6"/>
      <c r="O145" s="27">
        <v>25000</v>
      </c>
      <c r="P145" s="6"/>
    </row>
    <row r="146" spans="1:16" ht="12.75">
      <c r="A146" s="139" t="s">
        <v>59</v>
      </c>
      <c r="B146" s="140"/>
      <c r="C146" s="34">
        <v>244</v>
      </c>
      <c r="D146" s="31"/>
      <c r="E146" s="32"/>
      <c r="F146" s="31"/>
      <c r="G146" s="57">
        <f>G138+G139+G141+G142+G145</f>
        <v>300000</v>
      </c>
      <c r="H146" s="57">
        <f aca="true" t="shared" si="9" ref="H146:P146">H138+H139+H141+H142+H145</f>
        <v>119430</v>
      </c>
      <c r="I146" s="57">
        <f t="shared" si="9"/>
        <v>131000</v>
      </c>
      <c r="J146" s="57">
        <f t="shared" si="9"/>
        <v>89430</v>
      </c>
      <c r="K146" s="57">
        <f t="shared" si="9"/>
        <v>24430</v>
      </c>
      <c r="L146" s="57">
        <f t="shared" si="9"/>
        <v>101000</v>
      </c>
      <c r="M146" s="57">
        <f t="shared" si="9"/>
        <v>0</v>
      </c>
      <c r="N146" s="57">
        <f t="shared" si="9"/>
        <v>0</v>
      </c>
      <c r="O146" s="57">
        <f t="shared" si="9"/>
        <v>300000</v>
      </c>
      <c r="P146" s="57">
        <f t="shared" si="9"/>
        <v>0</v>
      </c>
    </row>
    <row r="147" spans="1:16" s="9" customFormat="1" ht="15.75">
      <c r="A147" s="141"/>
      <c r="B147" s="142"/>
      <c r="C147" s="142"/>
      <c r="D147" s="142"/>
      <c r="E147" s="142"/>
      <c r="F147" s="142"/>
      <c r="G147" s="113"/>
      <c r="H147" s="114"/>
      <c r="I147" s="114"/>
      <c r="J147" s="114"/>
      <c r="K147" s="115"/>
      <c r="N147" s="116"/>
      <c r="O147" s="116"/>
      <c r="P147" s="116"/>
    </row>
    <row r="148" spans="1:16" ht="12">
      <c r="A148" s="125" t="s">
        <v>33</v>
      </c>
      <c r="B148" s="125"/>
      <c r="C148" s="125"/>
      <c r="D148" s="125"/>
      <c r="E148" s="125"/>
      <c r="F148" s="125"/>
      <c r="G148" s="125"/>
      <c r="H148" s="109"/>
      <c r="I148" s="110"/>
      <c r="J148" s="110"/>
      <c r="K148" s="111"/>
      <c r="L148" s="110"/>
      <c r="M148" s="112"/>
      <c r="N148" s="117"/>
      <c r="O148" s="117"/>
      <c r="P148" s="117"/>
    </row>
    <row r="149" spans="1:16" ht="12" customHeight="1">
      <c r="A149" s="129" t="s">
        <v>35</v>
      </c>
      <c r="B149" s="129" t="s">
        <v>1</v>
      </c>
      <c r="C149" s="129" t="s">
        <v>89</v>
      </c>
      <c r="D149" s="126" t="s">
        <v>10</v>
      </c>
      <c r="E149" s="126" t="s">
        <v>18</v>
      </c>
      <c r="F149" s="153" t="s">
        <v>34</v>
      </c>
      <c r="G149" s="126" t="s">
        <v>7</v>
      </c>
      <c r="H149" s="54"/>
      <c r="I149" s="6"/>
      <c r="J149" s="6"/>
      <c r="K149" s="60"/>
      <c r="L149" s="6"/>
      <c r="M149" s="51"/>
      <c r="N149" s="163" t="s">
        <v>86</v>
      </c>
      <c r="O149" s="164"/>
      <c r="P149" s="165"/>
    </row>
    <row r="150" spans="1:16" ht="24">
      <c r="A150" s="130"/>
      <c r="B150" s="130"/>
      <c r="C150" s="134"/>
      <c r="D150" s="126"/>
      <c r="E150" s="126"/>
      <c r="F150" s="153"/>
      <c r="G150" s="126"/>
      <c r="H150" s="54"/>
      <c r="I150" s="6"/>
      <c r="J150" s="6"/>
      <c r="K150" s="60"/>
      <c r="L150" s="6"/>
      <c r="M150" s="51"/>
      <c r="N150" s="91" t="s">
        <v>87</v>
      </c>
      <c r="O150" s="91" t="s">
        <v>88</v>
      </c>
      <c r="P150" s="91" t="s">
        <v>91</v>
      </c>
    </row>
    <row r="151" spans="1:16" ht="12">
      <c r="A151" s="131"/>
      <c r="B151" s="131"/>
      <c r="C151" s="135"/>
      <c r="D151" s="19">
        <v>1</v>
      </c>
      <c r="E151" s="19">
        <v>2</v>
      </c>
      <c r="F151" s="43">
        <v>3</v>
      </c>
      <c r="G151" s="19" t="s">
        <v>20</v>
      </c>
      <c r="H151" s="54"/>
      <c r="I151" s="6"/>
      <c r="J151" s="6"/>
      <c r="K151" s="60"/>
      <c r="L151" s="6"/>
      <c r="M151" s="51"/>
      <c r="N151" s="90">
        <v>5</v>
      </c>
      <c r="O151" s="90">
        <v>6</v>
      </c>
      <c r="P151" s="90">
        <v>7</v>
      </c>
    </row>
    <row r="152" spans="1:16" ht="12">
      <c r="A152" s="28">
        <v>1</v>
      </c>
      <c r="B152" s="16" t="s">
        <v>144</v>
      </c>
      <c r="C152" s="17">
        <v>244</v>
      </c>
      <c r="D152" s="17" t="s">
        <v>131</v>
      </c>
      <c r="E152" s="17"/>
      <c r="F152" s="53"/>
      <c r="G152" s="27">
        <v>638875</v>
      </c>
      <c r="H152" s="54">
        <v>49430</v>
      </c>
      <c r="I152" s="6">
        <v>30000</v>
      </c>
      <c r="J152" s="6">
        <f>I152+H152</f>
        <v>79430</v>
      </c>
      <c r="K152" s="62">
        <f>J152-G152</f>
        <v>-559445</v>
      </c>
      <c r="L152" s="6"/>
      <c r="M152" s="51"/>
      <c r="N152" s="99">
        <v>500000</v>
      </c>
      <c r="O152" s="99">
        <v>138875</v>
      </c>
      <c r="P152" s="6"/>
    </row>
    <row r="153" spans="1:16" ht="12">
      <c r="A153" s="28">
        <v>2</v>
      </c>
      <c r="B153" s="16" t="s">
        <v>132</v>
      </c>
      <c r="C153" s="17">
        <v>244</v>
      </c>
      <c r="D153" s="17" t="s">
        <v>133</v>
      </c>
      <c r="E153" s="17">
        <v>200</v>
      </c>
      <c r="F153" s="48">
        <v>2037</v>
      </c>
      <c r="G153" s="27">
        <v>50000</v>
      </c>
      <c r="H153" s="54">
        <v>30000</v>
      </c>
      <c r="I153" s="136">
        <v>48000</v>
      </c>
      <c r="J153" s="6"/>
      <c r="K153" s="60">
        <v>0</v>
      </c>
      <c r="L153" s="136">
        <v>48000</v>
      </c>
      <c r="M153" s="51"/>
      <c r="N153" s="100">
        <v>50000</v>
      </c>
      <c r="O153" s="100"/>
      <c r="P153" s="6"/>
    </row>
    <row r="154" spans="1:16" ht="12" customHeight="1" hidden="1">
      <c r="A154" s="28"/>
      <c r="B154" s="16"/>
      <c r="C154" s="17"/>
      <c r="D154" s="17"/>
      <c r="E154" s="17"/>
      <c r="F154" s="48"/>
      <c r="G154" s="27">
        <f aca="true" t="shared" si="10" ref="G154:G160">N154+O154+P154</f>
        <v>0</v>
      </c>
      <c r="H154" s="54"/>
      <c r="I154" s="137"/>
      <c r="J154" s="6"/>
      <c r="K154" s="60"/>
      <c r="L154" s="137"/>
      <c r="M154" s="51"/>
      <c r="N154" s="98"/>
      <c r="O154" s="98"/>
      <c r="P154" s="6"/>
    </row>
    <row r="155" spans="1:16" ht="12">
      <c r="A155" s="28">
        <v>3</v>
      </c>
      <c r="B155" s="16" t="s">
        <v>134</v>
      </c>
      <c r="C155" s="17">
        <v>244</v>
      </c>
      <c r="D155" s="17" t="s">
        <v>137</v>
      </c>
      <c r="E155" s="17">
        <v>29</v>
      </c>
      <c r="F155" s="48">
        <v>324.68</v>
      </c>
      <c r="G155" s="27">
        <v>9415.6</v>
      </c>
      <c r="H155" s="54">
        <v>5000</v>
      </c>
      <c r="I155" s="138"/>
      <c r="J155" s="6"/>
      <c r="K155" s="60">
        <v>0</v>
      </c>
      <c r="L155" s="138"/>
      <c r="M155" s="51"/>
      <c r="N155" s="6"/>
      <c r="O155" s="6">
        <v>9415.6</v>
      </c>
      <c r="P155" s="6"/>
    </row>
    <row r="156" spans="1:16" ht="12">
      <c r="A156" s="28">
        <v>4</v>
      </c>
      <c r="B156" s="16" t="s">
        <v>135</v>
      </c>
      <c r="C156" s="17">
        <v>244</v>
      </c>
      <c r="D156" s="17" t="s">
        <v>136</v>
      </c>
      <c r="E156" s="17">
        <v>32</v>
      </c>
      <c r="F156" s="53">
        <v>363</v>
      </c>
      <c r="G156" s="27">
        <v>11626.4</v>
      </c>
      <c r="H156" s="54">
        <v>5000</v>
      </c>
      <c r="I156" s="6">
        <v>25000</v>
      </c>
      <c r="J156" s="6">
        <f>I156+H156</f>
        <v>30000</v>
      </c>
      <c r="K156" s="62">
        <f>J156-G156</f>
        <v>18373.6</v>
      </c>
      <c r="L156" s="6">
        <v>13500</v>
      </c>
      <c r="M156" s="51"/>
      <c r="N156" s="6"/>
      <c r="O156" s="6">
        <v>11626.4</v>
      </c>
      <c r="P156" s="6"/>
    </row>
    <row r="157" spans="1:16" ht="12" customHeight="1" hidden="1">
      <c r="A157" s="28"/>
      <c r="B157" s="16"/>
      <c r="C157" s="29"/>
      <c r="D157" s="17"/>
      <c r="E157" s="17"/>
      <c r="F157" s="53"/>
      <c r="G157" s="27">
        <f t="shared" si="10"/>
        <v>0</v>
      </c>
      <c r="H157" s="54"/>
      <c r="I157" s="6"/>
      <c r="J157" s="6"/>
      <c r="K157" s="60"/>
      <c r="L157" s="6"/>
      <c r="M157" s="51"/>
      <c r="N157" s="6"/>
      <c r="O157" s="6"/>
      <c r="P157" s="6"/>
    </row>
    <row r="158" spans="1:16" ht="12" customHeight="1" hidden="1">
      <c r="A158" s="28"/>
      <c r="B158" s="16"/>
      <c r="C158" s="29"/>
      <c r="D158" s="17"/>
      <c r="E158" s="17"/>
      <c r="F158" s="53"/>
      <c r="G158" s="27">
        <f t="shared" si="10"/>
        <v>0</v>
      </c>
      <c r="H158" s="54"/>
      <c r="I158" s="6"/>
      <c r="J158" s="6"/>
      <c r="K158" s="60"/>
      <c r="L158" s="6"/>
      <c r="M158" s="51"/>
      <c r="N158" s="6"/>
      <c r="O158" s="6"/>
      <c r="P158" s="6"/>
    </row>
    <row r="159" spans="1:16" ht="12" customHeight="1">
      <c r="A159" s="28"/>
      <c r="B159" s="16" t="s">
        <v>139</v>
      </c>
      <c r="C159" s="29">
        <v>244</v>
      </c>
      <c r="D159" s="17" t="s">
        <v>136</v>
      </c>
      <c r="E159" s="17">
        <v>50</v>
      </c>
      <c r="F159" s="53" t="s">
        <v>152</v>
      </c>
      <c r="G159" s="27">
        <v>447970</v>
      </c>
      <c r="H159" s="54"/>
      <c r="I159" s="6"/>
      <c r="J159" s="6"/>
      <c r="K159" s="60"/>
      <c r="L159" s="6"/>
      <c r="M159" s="51"/>
      <c r="N159" s="6">
        <v>317887</v>
      </c>
      <c r="O159" s="6">
        <v>130083</v>
      </c>
      <c r="P159" s="6"/>
    </row>
    <row r="160" spans="1:16" ht="12">
      <c r="A160" s="28">
        <v>5</v>
      </c>
      <c r="B160" s="16" t="s">
        <v>138</v>
      </c>
      <c r="C160" s="29">
        <v>244</v>
      </c>
      <c r="D160" s="17" t="s">
        <v>137</v>
      </c>
      <c r="E160" s="17">
        <v>60</v>
      </c>
      <c r="F160" s="53">
        <v>7583.34</v>
      </c>
      <c r="G160" s="27">
        <f t="shared" si="10"/>
        <v>455000</v>
      </c>
      <c r="H160" s="54">
        <v>5000</v>
      </c>
      <c r="I160" s="6">
        <v>5000</v>
      </c>
      <c r="J160" s="6">
        <f>I160+H160</f>
        <v>10000</v>
      </c>
      <c r="K160" s="62">
        <f>J160-G160</f>
        <v>-445000</v>
      </c>
      <c r="L160" s="6">
        <v>5000</v>
      </c>
      <c r="M160" s="51"/>
      <c r="N160" s="6">
        <v>345000</v>
      </c>
      <c r="O160" s="6">
        <v>110000</v>
      </c>
      <c r="P160" s="6"/>
    </row>
    <row r="161" spans="1:16" ht="13.5" thickBot="1">
      <c r="A161" s="154" t="s">
        <v>59</v>
      </c>
      <c r="B161" s="155"/>
      <c r="C161" s="30">
        <v>244</v>
      </c>
      <c r="D161" s="31"/>
      <c r="E161" s="32"/>
      <c r="F161" s="49"/>
      <c r="G161" s="57">
        <f>SUM(G152:G160)</f>
        <v>1612887</v>
      </c>
      <c r="H161" s="57">
        <f aca="true" t="shared" si="11" ref="H161:P161">SUM(H152:H160)</f>
        <v>94430</v>
      </c>
      <c r="I161" s="57">
        <f t="shared" si="11"/>
        <v>108000</v>
      </c>
      <c r="J161" s="57">
        <f t="shared" si="11"/>
        <v>119430</v>
      </c>
      <c r="K161" s="57">
        <f t="shared" si="11"/>
        <v>-986071.4</v>
      </c>
      <c r="L161" s="57">
        <f t="shared" si="11"/>
        <v>66500</v>
      </c>
      <c r="M161" s="57">
        <f t="shared" si="11"/>
        <v>0</v>
      </c>
      <c r="N161" s="57">
        <f t="shared" si="11"/>
        <v>1212887</v>
      </c>
      <c r="O161" s="57">
        <f t="shared" si="11"/>
        <v>400000</v>
      </c>
      <c r="P161" s="57">
        <f t="shared" si="11"/>
        <v>0</v>
      </c>
    </row>
    <row r="162" spans="1:11" ht="15.75">
      <c r="A162" s="38"/>
      <c r="B162" s="39"/>
      <c r="C162" s="39"/>
      <c r="D162" s="39"/>
      <c r="E162" s="39"/>
      <c r="F162" s="39"/>
      <c r="G162" s="70"/>
      <c r="H162" s="37"/>
      <c r="I162" s="37"/>
      <c r="J162" s="66" t="s">
        <v>69</v>
      </c>
      <c r="K162" s="67" t="e">
        <f>#REF!+K90+K110+K111</f>
        <v>#REF!</v>
      </c>
    </row>
    <row r="163" spans="1:11" ht="15.75">
      <c r="A163" s="38"/>
      <c r="B163" s="39"/>
      <c r="C163" s="39"/>
      <c r="D163" s="39"/>
      <c r="E163" s="39"/>
      <c r="F163" s="39"/>
      <c r="G163" s="70"/>
      <c r="H163" s="37"/>
      <c r="I163" s="37"/>
      <c r="J163" s="77"/>
      <c r="K163" s="78"/>
    </row>
    <row r="164" spans="1:11" ht="15">
      <c r="A164" s="173" t="s">
        <v>99</v>
      </c>
      <c r="B164" s="174"/>
      <c r="C164" s="39"/>
      <c r="D164" s="39"/>
      <c r="E164" s="118" t="s">
        <v>95</v>
      </c>
      <c r="F164" s="39"/>
      <c r="G164" s="119" t="s">
        <v>140</v>
      </c>
      <c r="H164" s="37"/>
      <c r="I164" s="37"/>
      <c r="J164" s="77"/>
      <c r="K164" s="78"/>
    </row>
    <row r="165" spans="1:11" ht="15.75">
      <c r="A165" s="38"/>
      <c r="B165" s="39"/>
      <c r="C165" s="39"/>
      <c r="D165" s="39"/>
      <c r="E165" s="39"/>
      <c r="F165" s="39"/>
      <c r="G165" s="70"/>
      <c r="H165" s="37"/>
      <c r="I165" s="37"/>
      <c r="J165" s="77"/>
      <c r="K165" s="78"/>
    </row>
    <row r="166" spans="1:11" ht="15">
      <c r="A166" s="79" t="s">
        <v>77</v>
      </c>
      <c r="B166" s="79"/>
      <c r="C166" s="79"/>
      <c r="D166" s="87"/>
      <c r="E166" s="118" t="s">
        <v>95</v>
      </c>
      <c r="F166" s="118"/>
      <c r="G166" s="119" t="s">
        <v>141</v>
      </c>
      <c r="H166" s="37"/>
      <c r="I166" s="37"/>
      <c r="J166" s="77"/>
      <c r="K166" s="78"/>
    </row>
    <row r="167" spans="1:11" ht="15.75" thickBot="1">
      <c r="A167" s="81"/>
      <c r="B167" s="81"/>
      <c r="C167" s="81"/>
      <c r="D167" s="80"/>
      <c r="E167" s="80"/>
      <c r="F167" s="80"/>
      <c r="G167" s="88"/>
      <c r="J167" s="68" t="s">
        <v>70</v>
      </c>
      <c r="K167" s="69" t="e">
        <f>#REF!+K112+K152+#REF!+#REF!+K52</f>
        <v>#REF!</v>
      </c>
    </row>
    <row r="168" spans="1:7" ht="15">
      <c r="A168" s="81"/>
      <c r="B168" s="81"/>
      <c r="C168" s="81"/>
      <c r="D168" s="81"/>
      <c r="E168" s="81"/>
      <c r="F168" s="81"/>
      <c r="G168" s="82"/>
    </row>
    <row r="169" spans="1:7" ht="15">
      <c r="A169" s="83" t="s">
        <v>94</v>
      </c>
      <c r="B169" s="84"/>
      <c r="C169" s="85"/>
      <c r="D169" s="83"/>
      <c r="E169" s="83"/>
      <c r="F169" s="83"/>
      <c r="G169" s="86"/>
    </row>
  </sheetData>
  <sheetProtection/>
  <mergeCells count="141">
    <mergeCell ref="I142:I144"/>
    <mergeCell ref="L142:L144"/>
    <mergeCell ref="A164:B164"/>
    <mergeCell ref="M7:M9"/>
    <mergeCell ref="H7:H9"/>
    <mergeCell ref="I7:I9"/>
    <mergeCell ref="L7:L9"/>
    <mergeCell ref="A161:B161"/>
    <mergeCell ref="I139:I141"/>
    <mergeCell ref="E122:E123"/>
    <mergeCell ref="A148:G148"/>
    <mergeCell ref="A149:A151"/>
    <mergeCell ref="B149:B151"/>
    <mergeCell ref="C149:C151"/>
    <mergeCell ref="D149:D150"/>
    <mergeCell ref="E149:E150"/>
    <mergeCell ref="F149:F150"/>
    <mergeCell ref="G149:G150"/>
    <mergeCell ref="C104:C106"/>
    <mergeCell ref="D104:D105"/>
    <mergeCell ref="A130:B130"/>
    <mergeCell ref="A129:B129"/>
    <mergeCell ref="A122:A124"/>
    <mergeCell ref="B122:B124"/>
    <mergeCell ref="C122:C124"/>
    <mergeCell ref="D122:D123"/>
    <mergeCell ref="E99:E100"/>
    <mergeCell ref="F99:F100"/>
    <mergeCell ref="G99:G100"/>
    <mergeCell ref="A98:G98"/>
    <mergeCell ref="A99:A101"/>
    <mergeCell ref="F122:F123"/>
    <mergeCell ref="G122:G123"/>
    <mergeCell ref="A118:B118"/>
    <mergeCell ref="A104:A106"/>
    <mergeCell ref="B104:B106"/>
    <mergeCell ref="B99:B101"/>
    <mergeCell ref="C99:C101"/>
    <mergeCell ref="F81:F82"/>
    <mergeCell ref="G81:G82"/>
    <mergeCell ref="A95:B95"/>
    <mergeCell ref="N149:P149"/>
    <mergeCell ref="E104:E105"/>
    <mergeCell ref="F104:F105"/>
    <mergeCell ref="G104:G105"/>
    <mergeCell ref="D99:D100"/>
    <mergeCell ref="F56:F57"/>
    <mergeCell ref="A64:B64"/>
    <mergeCell ref="A80:G80"/>
    <mergeCell ref="A81:A83"/>
    <mergeCell ref="B81:B83"/>
    <mergeCell ref="C81:C83"/>
    <mergeCell ref="D81:D82"/>
    <mergeCell ref="E81:E82"/>
    <mergeCell ref="E67:E68"/>
    <mergeCell ref="F67:F68"/>
    <mergeCell ref="D49:D50"/>
    <mergeCell ref="E49:E50"/>
    <mergeCell ref="F49:F50"/>
    <mergeCell ref="G49:G50"/>
    <mergeCell ref="G56:G57"/>
    <mergeCell ref="A56:A58"/>
    <mergeCell ref="B56:B58"/>
    <mergeCell ref="C56:C58"/>
    <mergeCell ref="D56:D57"/>
    <mergeCell ref="E56:E57"/>
    <mergeCell ref="A45:B45"/>
    <mergeCell ref="A49:A51"/>
    <mergeCell ref="B49:B51"/>
    <mergeCell ref="C49:C51"/>
    <mergeCell ref="F135:F136"/>
    <mergeCell ref="G135:G136"/>
    <mergeCell ref="B67:B69"/>
    <mergeCell ref="C67:C69"/>
    <mergeCell ref="A53:B53"/>
    <mergeCell ref="A55:G55"/>
    <mergeCell ref="A38:G38"/>
    <mergeCell ref="A39:A41"/>
    <mergeCell ref="B39:B41"/>
    <mergeCell ref="C39:C41"/>
    <mergeCell ref="D39:D40"/>
    <mergeCell ref="E39:E40"/>
    <mergeCell ref="F39:F40"/>
    <mergeCell ref="G39:G40"/>
    <mergeCell ref="A28:A30"/>
    <mergeCell ref="B28:B30"/>
    <mergeCell ref="A24:B24"/>
    <mergeCell ref="N122:O122"/>
    <mergeCell ref="A135:A137"/>
    <mergeCell ref="B135:B137"/>
    <mergeCell ref="C135:C137"/>
    <mergeCell ref="D135:D136"/>
    <mergeCell ref="E135:E136"/>
    <mergeCell ref="F28:F30"/>
    <mergeCell ref="A14:B14"/>
    <mergeCell ref="A18:A20"/>
    <mergeCell ref="C18:C20"/>
    <mergeCell ref="D18:D19"/>
    <mergeCell ref="N104:O104"/>
    <mergeCell ref="G67:G68"/>
    <mergeCell ref="N67:O67"/>
    <mergeCell ref="A78:B78"/>
    <mergeCell ref="A67:A69"/>
    <mergeCell ref="A35:B35"/>
    <mergeCell ref="A6:G6"/>
    <mergeCell ref="A7:A9"/>
    <mergeCell ref="B7:B9"/>
    <mergeCell ref="C7:C9"/>
    <mergeCell ref="D7:D8"/>
    <mergeCell ref="E7:E8"/>
    <mergeCell ref="F7:F8"/>
    <mergeCell ref="G28:G30"/>
    <mergeCell ref="E28:E30"/>
    <mergeCell ref="J7:J9"/>
    <mergeCell ref="K7:K9"/>
    <mergeCell ref="I153:I155"/>
    <mergeCell ref="L153:L155"/>
    <mergeCell ref="G7:G8"/>
    <mergeCell ref="F18:F19"/>
    <mergeCell ref="G18:G19"/>
    <mergeCell ref="A134:G134"/>
    <mergeCell ref="L139:L141"/>
    <mergeCell ref="A146:B146"/>
    <mergeCell ref="A147:F147"/>
    <mergeCell ref="N81:P81"/>
    <mergeCell ref="N135:P135"/>
    <mergeCell ref="E18:E19"/>
    <mergeCell ref="N18:O18"/>
    <mergeCell ref="N28:O28"/>
    <mergeCell ref="N39:O39"/>
    <mergeCell ref="N49:O49"/>
    <mergeCell ref="N7:O7"/>
    <mergeCell ref="N56:O56"/>
    <mergeCell ref="N99:O99"/>
    <mergeCell ref="A66:G66"/>
    <mergeCell ref="D67:D68"/>
    <mergeCell ref="O2:P2"/>
    <mergeCell ref="B18:B20"/>
    <mergeCell ref="A3:O4"/>
    <mergeCell ref="D28:D30"/>
    <mergeCell ref="C28:C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  <rowBreaks count="3" manualBreakCount="3">
    <brk id="37" max="15" man="1"/>
    <brk id="78" max="15" man="1"/>
    <brk id="13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/>
  <cp:lastModifiedBy>User</cp:lastModifiedBy>
  <cp:lastPrinted>2018-09-13T09:46:53Z</cp:lastPrinted>
  <dcterms:created xsi:type="dcterms:W3CDTF">2009-02-18T06:06:53Z</dcterms:created>
  <dcterms:modified xsi:type="dcterms:W3CDTF">2018-12-21T12:29:08Z</dcterms:modified>
  <cp:category/>
  <cp:version/>
  <cp:contentType/>
  <cp:contentStatus/>
</cp:coreProperties>
</file>